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/>
  <mc:AlternateContent xmlns:mc="http://schemas.openxmlformats.org/markup-compatibility/2006">
    <mc:Choice Requires="x15">
      <x15ac:absPath xmlns:x15ac="http://schemas.microsoft.com/office/spreadsheetml/2010/11/ac" url="C:\Users\Vlastimil\Documents\OneDrive\Jadran\"/>
    </mc:Choice>
  </mc:AlternateContent>
  <xr:revisionPtr revIDLastSave="0" documentId="8_{CA9645B8-4EB5-44DC-95D8-0D3F708ED6BC}" xr6:coauthVersionLast="45" xr6:coauthVersionMax="45" xr10:uidLastSave="{00000000-0000-0000-0000-000000000000}"/>
  <bookViews>
    <workbookView xWindow="1522" yWindow="584" windowWidth="20486" windowHeight="14088" tabRatio="691" activeTab="3" xr2:uid="{00000000-000D-0000-FFFF-FFFF00000000}"/>
  </bookViews>
  <sheets>
    <sheet name="celkové pořadí" sheetId="18" r:id="rId1"/>
    <sheet name="1.HD" sheetId="4" r:id="rId2"/>
    <sheet name="Pořadí družstev1.HD" sheetId="2" r:id="rId3"/>
    <sheet name="2.HD" sheetId="13" r:id="rId4"/>
    <sheet name="Pořadí družstev2.HD" sheetId="14" r:id="rId5"/>
  </sheets>
  <definedNames>
    <definedName name="B">#N/A</definedName>
    <definedName name="F">#N/A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4" l="1"/>
  <c r="C11" i="14"/>
  <c r="C10" i="14"/>
  <c r="C9" i="14"/>
  <c r="C8" i="14"/>
  <c r="C7" i="14"/>
  <c r="D108" i="18"/>
  <c r="C108" i="18"/>
  <c r="D107" i="18"/>
  <c r="C107" i="18"/>
  <c r="D106" i="18"/>
  <c r="C106" i="18"/>
  <c r="D105" i="18"/>
  <c r="C105" i="18"/>
  <c r="D104" i="18"/>
  <c r="C104" i="18"/>
  <c r="D103" i="18"/>
  <c r="C103" i="18"/>
  <c r="D102" i="18"/>
  <c r="C102" i="18"/>
  <c r="D101" i="18"/>
  <c r="C101" i="18"/>
  <c r="D100" i="18"/>
  <c r="C100" i="18"/>
  <c r="D99" i="18"/>
  <c r="C99" i="18"/>
  <c r="D98" i="18"/>
  <c r="C98" i="18"/>
  <c r="D97" i="18"/>
  <c r="C97" i="18"/>
  <c r="D96" i="18"/>
  <c r="C96" i="18"/>
  <c r="D95" i="18"/>
  <c r="C95" i="18"/>
  <c r="D94" i="18"/>
  <c r="C94" i="18"/>
  <c r="D93" i="18"/>
  <c r="C93" i="18"/>
  <c r="D92" i="18"/>
  <c r="C92" i="18"/>
  <c r="D91" i="18"/>
  <c r="C91" i="18"/>
  <c r="D90" i="18"/>
  <c r="C90" i="18"/>
  <c r="D89" i="18"/>
  <c r="C89" i="18"/>
  <c r="D88" i="18"/>
  <c r="C88" i="18"/>
  <c r="D87" i="18"/>
  <c r="C87" i="18"/>
  <c r="D86" i="18"/>
  <c r="C86" i="18"/>
  <c r="D85" i="18"/>
  <c r="C85" i="18"/>
  <c r="D84" i="18"/>
  <c r="C84" i="18"/>
  <c r="D83" i="18"/>
  <c r="C83" i="18"/>
  <c r="D82" i="18"/>
  <c r="C82" i="18"/>
  <c r="D81" i="18"/>
  <c r="C81" i="18"/>
  <c r="D80" i="18"/>
  <c r="C80" i="18"/>
  <c r="D79" i="18"/>
  <c r="C79" i="18"/>
  <c r="D78" i="18"/>
  <c r="C78" i="18"/>
  <c r="D77" i="18"/>
  <c r="C77" i="18"/>
  <c r="D76" i="18"/>
  <c r="C76" i="18"/>
  <c r="D75" i="18"/>
  <c r="C75" i="18"/>
  <c r="D74" i="18"/>
  <c r="C74" i="18"/>
  <c r="D73" i="18"/>
  <c r="C73" i="18"/>
  <c r="D72" i="18"/>
  <c r="C72" i="18"/>
  <c r="D71" i="18"/>
  <c r="C71" i="18"/>
  <c r="D70" i="18"/>
  <c r="C70" i="18"/>
  <c r="D69" i="18"/>
  <c r="C69" i="18"/>
  <c r="D68" i="18"/>
  <c r="C68" i="18"/>
  <c r="D67" i="18"/>
  <c r="C67" i="18"/>
  <c r="D66" i="18"/>
  <c r="C66" i="18"/>
  <c r="D65" i="18"/>
  <c r="C65" i="18"/>
  <c r="D64" i="18"/>
  <c r="C64" i="18"/>
  <c r="D63" i="18"/>
  <c r="C63" i="18"/>
  <c r="D62" i="18"/>
  <c r="C62" i="18"/>
  <c r="D61" i="18"/>
  <c r="C61" i="18"/>
  <c r="D60" i="18"/>
  <c r="C60" i="18"/>
  <c r="D59" i="18"/>
  <c r="C59" i="18"/>
  <c r="D58" i="18"/>
  <c r="C58" i="18"/>
  <c r="D57" i="18"/>
  <c r="C57" i="18"/>
  <c r="D56" i="18"/>
  <c r="C56" i="18"/>
  <c r="D55" i="18"/>
  <c r="C55" i="18"/>
  <c r="D54" i="18"/>
  <c r="C54" i="18"/>
  <c r="D53" i="18"/>
  <c r="C53" i="18"/>
  <c r="D52" i="18"/>
  <c r="C52" i="18"/>
  <c r="D51" i="18"/>
  <c r="C51" i="18"/>
  <c r="D50" i="18"/>
  <c r="C50" i="18"/>
  <c r="D49" i="18"/>
  <c r="C49" i="18"/>
  <c r="C12" i="18"/>
  <c r="C11" i="18"/>
  <c r="C10" i="18"/>
  <c r="C9" i="18"/>
  <c r="C8" i="18"/>
  <c r="C7" i="18"/>
  <c r="V4" i="13"/>
  <c r="V4" i="4"/>
  <c r="C49" i="14"/>
  <c r="D49" i="14"/>
  <c r="C50" i="14"/>
  <c r="D50" i="14"/>
  <c r="C51" i="14"/>
  <c r="D51" i="14"/>
  <c r="C52" i="14"/>
  <c r="D52" i="14"/>
  <c r="C53" i="14"/>
  <c r="D53" i="14"/>
  <c r="C54" i="14"/>
  <c r="D54" i="14"/>
  <c r="C55" i="14"/>
  <c r="D55" i="14"/>
  <c r="C56" i="14"/>
  <c r="D56" i="14"/>
  <c r="C57" i="14"/>
  <c r="D57" i="14"/>
  <c r="C58" i="14"/>
  <c r="D58" i="14"/>
  <c r="C59" i="14"/>
  <c r="D59" i="14"/>
  <c r="C60" i="14"/>
  <c r="D60" i="14"/>
  <c r="C61" i="14"/>
  <c r="D61" i="14"/>
  <c r="C62" i="14"/>
  <c r="D62" i="14"/>
  <c r="C63" i="14"/>
  <c r="D63" i="14"/>
  <c r="C64" i="14"/>
  <c r="D64" i="14"/>
  <c r="C65" i="14"/>
  <c r="D65" i="14"/>
  <c r="C66" i="14"/>
  <c r="D66" i="14"/>
  <c r="C67" i="14"/>
  <c r="D67" i="14"/>
  <c r="C68" i="14"/>
  <c r="D68" i="14"/>
  <c r="C69" i="14"/>
  <c r="D69" i="14"/>
  <c r="C70" i="14"/>
  <c r="D70" i="14"/>
  <c r="C71" i="14"/>
  <c r="D71" i="14"/>
  <c r="C72" i="14"/>
  <c r="D72" i="14"/>
  <c r="C73" i="14"/>
  <c r="D73" i="14"/>
  <c r="C74" i="14"/>
  <c r="D74" i="14"/>
  <c r="C75" i="14"/>
  <c r="D75" i="14"/>
  <c r="C76" i="14"/>
  <c r="D76" i="14"/>
  <c r="C77" i="14"/>
  <c r="D77" i="14"/>
  <c r="C78" i="14"/>
  <c r="D78" i="14"/>
  <c r="C79" i="14"/>
  <c r="D79" i="14"/>
  <c r="C80" i="14"/>
  <c r="D80" i="14"/>
  <c r="C81" i="14"/>
  <c r="D81" i="14"/>
  <c r="C82" i="14"/>
  <c r="D82" i="14"/>
  <c r="C83" i="14"/>
  <c r="D83" i="14"/>
  <c r="C84" i="14"/>
  <c r="D84" i="14"/>
  <c r="C85" i="14"/>
  <c r="D85" i="14"/>
  <c r="C86" i="14"/>
  <c r="D86" i="14"/>
  <c r="C87" i="14"/>
  <c r="D87" i="14"/>
  <c r="C88" i="14"/>
  <c r="D88" i="14"/>
  <c r="C89" i="14"/>
  <c r="D89" i="14"/>
  <c r="C90" i="14"/>
  <c r="D90" i="14"/>
  <c r="C91" i="14"/>
  <c r="D91" i="14"/>
  <c r="C92" i="14"/>
  <c r="D92" i="14"/>
  <c r="C93" i="14"/>
  <c r="D93" i="14"/>
  <c r="C94" i="14"/>
  <c r="D94" i="14"/>
  <c r="C95" i="14"/>
  <c r="D95" i="14"/>
  <c r="C96" i="14"/>
  <c r="D96" i="14"/>
  <c r="C97" i="14"/>
  <c r="D97" i="14"/>
  <c r="C98" i="14"/>
  <c r="D98" i="14"/>
  <c r="C99" i="14"/>
  <c r="D99" i="14"/>
  <c r="C100" i="14"/>
  <c r="D100" i="14"/>
  <c r="C101" i="14"/>
  <c r="D101" i="14"/>
  <c r="C102" i="14"/>
  <c r="D102" i="14"/>
  <c r="C103" i="14"/>
  <c r="D103" i="14"/>
  <c r="C104" i="14"/>
  <c r="D104" i="14"/>
  <c r="C105" i="14"/>
  <c r="D105" i="14"/>
  <c r="C106" i="14"/>
  <c r="D106" i="14"/>
  <c r="C107" i="14"/>
  <c r="D107" i="14"/>
  <c r="C108" i="14"/>
  <c r="D108" i="14"/>
  <c r="C49" i="2"/>
  <c r="D49" i="2"/>
  <c r="C50" i="2"/>
  <c r="D50" i="2"/>
  <c r="C51" i="2"/>
  <c r="D51" i="2"/>
  <c r="C52" i="2"/>
  <c r="D52" i="2"/>
  <c r="C53" i="2"/>
  <c r="D53" i="2"/>
  <c r="C54" i="2"/>
  <c r="D54" i="2"/>
  <c r="C55" i="2"/>
  <c r="D55" i="2"/>
  <c r="C56" i="2"/>
  <c r="D56" i="2"/>
  <c r="C57" i="2"/>
  <c r="D57" i="2"/>
  <c r="C58" i="2"/>
  <c r="D58" i="2"/>
  <c r="C59" i="2"/>
  <c r="D59" i="2"/>
  <c r="C60" i="2"/>
  <c r="D60" i="2"/>
  <c r="C61" i="2"/>
  <c r="D61" i="2"/>
  <c r="C62" i="2"/>
  <c r="D62" i="2"/>
  <c r="C63" i="2"/>
  <c r="D63" i="2"/>
  <c r="C64" i="2"/>
  <c r="D64" i="2"/>
  <c r="C65" i="2"/>
  <c r="D65" i="2"/>
  <c r="C66" i="2"/>
  <c r="D66" i="2"/>
  <c r="C67" i="2"/>
  <c r="D67" i="2"/>
  <c r="C68" i="2"/>
  <c r="D68" i="2"/>
  <c r="C69" i="2"/>
  <c r="D69" i="2"/>
  <c r="C70" i="2"/>
  <c r="D70" i="2"/>
  <c r="C71" i="2"/>
  <c r="D71" i="2"/>
  <c r="C72" i="2"/>
  <c r="D72" i="2"/>
  <c r="C73" i="2"/>
  <c r="D73" i="2"/>
  <c r="C74" i="2"/>
  <c r="D74" i="2"/>
  <c r="C75" i="2"/>
  <c r="D75" i="2"/>
  <c r="C76" i="2"/>
  <c r="D76" i="2"/>
  <c r="C77" i="2"/>
  <c r="D77" i="2"/>
  <c r="C78" i="2"/>
  <c r="D78" i="2"/>
  <c r="C79" i="2"/>
  <c r="D79" i="2"/>
  <c r="C80" i="2"/>
  <c r="D80" i="2"/>
  <c r="C81" i="2"/>
  <c r="D81" i="2"/>
  <c r="C82" i="2"/>
  <c r="D82" i="2"/>
  <c r="C83" i="2"/>
  <c r="D83" i="2"/>
  <c r="C84" i="2"/>
  <c r="D84" i="2"/>
  <c r="C85" i="2"/>
  <c r="D85" i="2"/>
  <c r="C86" i="2"/>
  <c r="D86" i="2"/>
  <c r="C87" i="2"/>
  <c r="D87" i="2"/>
  <c r="C88" i="2"/>
  <c r="D88" i="2"/>
  <c r="C89" i="2"/>
  <c r="D89" i="2"/>
  <c r="C90" i="2"/>
  <c r="D90" i="2"/>
  <c r="C91" i="2"/>
  <c r="D91" i="2"/>
  <c r="C92" i="2"/>
  <c r="D92" i="2"/>
  <c r="C93" i="2"/>
  <c r="D93" i="2"/>
  <c r="C94" i="2"/>
  <c r="D94" i="2"/>
  <c r="C95" i="2"/>
  <c r="D95" i="2"/>
  <c r="C96" i="2"/>
  <c r="D96" i="2"/>
  <c r="C97" i="2"/>
  <c r="D97" i="2"/>
  <c r="C98" i="2"/>
  <c r="D98" i="2"/>
  <c r="C99" i="2"/>
  <c r="D99" i="2"/>
  <c r="C100" i="2"/>
  <c r="D100" i="2"/>
  <c r="C101" i="2"/>
  <c r="D101" i="2"/>
  <c r="C102" i="2"/>
  <c r="D102" i="2"/>
  <c r="C103" i="2"/>
  <c r="D103" i="2"/>
  <c r="C104" i="2"/>
  <c r="D104" i="2"/>
  <c r="C105" i="2"/>
  <c r="D105" i="2"/>
  <c r="C106" i="2"/>
  <c r="D106" i="2"/>
  <c r="C107" i="2"/>
  <c r="D107" i="2"/>
  <c r="C108" i="2"/>
  <c r="D108" i="2"/>
  <c r="AV36" i="13"/>
  <c r="AU36" i="13"/>
  <c r="G72" i="14" s="1"/>
  <c r="AV35" i="13"/>
  <c r="AU35" i="13"/>
  <c r="G71" i="14" s="1"/>
  <c r="AV34" i="13"/>
  <c r="AU34" i="13"/>
  <c r="G70" i="14" s="1"/>
  <c r="AA70" i="14" s="1"/>
  <c r="AB70" i="14" s="1"/>
  <c r="M70" i="14" s="1"/>
  <c r="AV33" i="13"/>
  <c r="AU33" i="13"/>
  <c r="G69" i="14" s="1"/>
  <c r="AA69" i="14" s="1"/>
  <c r="AB69" i="14" s="1"/>
  <c r="M69" i="14" s="1"/>
  <c r="AV32" i="13"/>
  <c r="AU32" i="13"/>
  <c r="G68" i="14" s="1"/>
  <c r="AV31" i="13"/>
  <c r="AU31" i="13"/>
  <c r="G67" i="14" s="1"/>
  <c r="AV30" i="13"/>
  <c r="AU30" i="13"/>
  <c r="G66" i="14" s="1"/>
  <c r="AV29" i="13"/>
  <c r="AU29" i="13"/>
  <c r="G65" i="14" s="1"/>
  <c r="AV28" i="13"/>
  <c r="AU28" i="13"/>
  <c r="G64" i="14" s="1"/>
  <c r="AV27" i="13"/>
  <c r="AU27" i="13"/>
  <c r="G63" i="14" s="1"/>
  <c r="AV26" i="13"/>
  <c r="AU26" i="13"/>
  <c r="G62" i="14" s="1"/>
  <c r="AV25" i="13"/>
  <c r="AU25" i="13"/>
  <c r="G61" i="14" s="1"/>
  <c r="AA61" i="14" s="1"/>
  <c r="AB61" i="14" s="1"/>
  <c r="AV24" i="13"/>
  <c r="AU24" i="13"/>
  <c r="G60" i="14" s="1"/>
  <c r="L24" i="13"/>
  <c r="I24" i="13"/>
  <c r="B24" i="13"/>
  <c r="AV23" i="13"/>
  <c r="AU23" i="13"/>
  <c r="G59" i="14" s="1"/>
  <c r="AV22" i="13"/>
  <c r="AU22" i="13"/>
  <c r="G58" i="14" s="1"/>
  <c r="AV21" i="13"/>
  <c r="AU21" i="13"/>
  <c r="G57" i="14" s="1"/>
  <c r="R57" i="14" s="1"/>
  <c r="AV20" i="13"/>
  <c r="AU20" i="13"/>
  <c r="G56" i="14" s="1"/>
  <c r="AV19" i="13"/>
  <c r="AU19" i="13"/>
  <c r="G55" i="14" s="1"/>
  <c r="V19" i="13"/>
  <c r="L19" i="13"/>
  <c r="B19" i="13"/>
  <c r="AV18" i="13"/>
  <c r="AU18" i="13"/>
  <c r="G54" i="14" s="1"/>
  <c r="AV17" i="13"/>
  <c r="AU17" i="13"/>
  <c r="G53" i="14" s="1"/>
  <c r="AV16" i="13"/>
  <c r="AU16" i="13"/>
  <c r="G52" i="14" s="1"/>
  <c r="AV15" i="13"/>
  <c r="AU15" i="13"/>
  <c r="G51" i="14" s="1"/>
  <c r="AV14" i="13"/>
  <c r="W7" i="13" s="1"/>
  <c r="AU14" i="13"/>
  <c r="G50" i="14" s="1"/>
  <c r="AC14" i="13"/>
  <c r="S14" i="13"/>
  <c r="L14" i="13"/>
  <c r="AV13" i="13"/>
  <c r="AU13" i="13"/>
  <c r="W11" i="13" s="1"/>
  <c r="AV12" i="13"/>
  <c r="W12" i="13"/>
  <c r="M11" i="13"/>
  <c r="V9" i="13"/>
  <c r="S9" i="13"/>
  <c r="I9" i="13"/>
  <c r="C7" i="13"/>
  <c r="AC4" i="13"/>
  <c r="S4" i="13"/>
  <c r="L9" i="13" s="1"/>
  <c r="V14" i="13" s="1"/>
  <c r="I19" i="13" s="1"/>
  <c r="AC24" i="13" s="1"/>
  <c r="L4" i="13"/>
  <c r="B9" i="13" s="1"/>
  <c r="I14" i="13" s="1"/>
  <c r="AC19" i="13" s="1"/>
  <c r="S24" i="13" s="1"/>
  <c r="I4" i="13"/>
  <c r="AC9" i="13" s="1"/>
  <c r="B14" i="13" s="1"/>
  <c r="S19" i="13" s="1"/>
  <c r="V24" i="13" s="1"/>
  <c r="B4" i="13"/>
  <c r="C6" i="13" l="1"/>
  <c r="M7" i="13"/>
  <c r="M6" i="13"/>
  <c r="C12" i="13"/>
  <c r="W27" i="13"/>
  <c r="W6" i="13"/>
  <c r="X5" i="13" s="1"/>
  <c r="C11" i="13"/>
  <c r="M12" i="13"/>
  <c r="N10" i="13" s="1"/>
  <c r="F12" i="14" s="1"/>
  <c r="N5" i="13"/>
  <c r="X10" i="13"/>
  <c r="R63" i="14"/>
  <c r="AA63" i="14"/>
  <c r="AB63" i="14" s="1"/>
  <c r="AC63" i="14" s="1"/>
  <c r="I63" i="14"/>
  <c r="R62" i="14"/>
  <c r="AA62" i="14"/>
  <c r="AB62" i="14" s="1"/>
  <c r="M62" i="14" s="1"/>
  <c r="R64" i="14"/>
  <c r="I64" i="14"/>
  <c r="AA64" i="14"/>
  <c r="AB64" i="14" s="1"/>
  <c r="M64" i="14" s="1"/>
  <c r="R65" i="14"/>
  <c r="AA65" i="14"/>
  <c r="AB65" i="14" s="1"/>
  <c r="M65" i="14" s="1"/>
  <c r="R66" i="14"/>
  <c r="AA66" i="14"/>
  <c r="AB66" i="14" s="1"/>
  <c r="AC66" i="14" s="1"/>
  <c r="R67" i="14"/>
  <c r="AA67" i="14"/>
  <c r="AB67" i="14" s="1"/>
  <c r="I67" i="14"/>
  <c r="I68" i="14"/>
  <c r="AA68" i="14"/>
  <c r="AB68" i="14" s="1"/>
  <c r="M68" i="14" s="1"/>
  <c r="AA71" i="14"/>
  <c r="AB71" i="14" s="1"/>
  <c r="M71" i="14" s="1"/>
  <c r="I72" i="14"/>
  <c r="V72" i="14"/>
  <c r="AA72" i="14"/>
  <c r="AB72" i="14" s="1"/>
  <c r="AC72" i="14" s="1"/>
  <c r="R72" i="14"/>
  <c r="Z72" i="14"/>
  <c r="AF72" i="14"/>
  <c r="AG72" i="14" s="1"/>
  <c r="AH72" i="14" s="1"/>
  <c r="AU67" i="14"/>
  <c r="AV67" i="14" s="1"/>
  <c r="AW67" i="14" s="1"/>
  <c r="AK72" i="14"/>
  <c r="AL72" i="14" s="1"/>
  <c r="AM72" i="14" s="1"/>
  <c r="R50" i="14"/>
  <c r="Z50" i="14"/>
  <c r="V50" i="14"/>
  <c r="I52" i="14"/>
  <c r="V52" i="14"/>
  <c r="AA52" i="14"/>
  <c r="AB52" i="14" s="1"/>
  <c r="M52" i="14" s="1"/>
  <c r="R52" i="14"/>
  <c r="Z52" i="14"/>
  <c r="V53" i="14"/>
  <c r="AA53" i="14"/>
  <c r="AB53" i="14" s="1"/>
  <c r="M53" i="14" s="1"/>
  <c r="R53" i="14"/>
  <c r="Z53" i="14"/>
  <c r="AI64" i="14"/>
  <c r="AJ64" i="14" s="1"/>
  <c r="AI72" i="14"/>
  <c r="AJ72" i="14" s="1"/>
  <c r="AI67" i="14"/>
  <c r="AJ67" i="14" s="1"/>
  <c r="AI71" i="14"/>
  <c r="AJ71" i="14" s="1"/>
  <c r="I51" i="14"/>
  <c r="V51" i="14"/>
  <c r="AA51" i="14"/>
  <c r="AB51" i="14" s="1"/>
  <c r="M51" i="14" s="1"/>
  <c r="R51" i="14"/>
  <c r="Z51" i="14"/>
  <c r="R56" i="14"/>
  <c r="I56" i="14"/>
  <c r="AA56" i="14"/>
  <c r="AB56" i="14" s="1"/>
  <c r="AC56" i="14" s="1"/>
  <c r="Z56" i="14"/>
  <c r="R58" i="14"/>
  <c r="AA58" i="14"/>
  <c r="AB58" i="14" s="1"/>
  <c r="M58" i="14" s="1"/>
  <c r="R59" i="14"/>
  <c r="AA59" i="14"/>
  <c r="AB59" i="14" s="1"/>
  <c r="M59" i="14" s="1"/>
  <c r="I59" i="14"/>
  <c r="AI59" i="14"/>
  <c r="AJ59" i="14" s="1"/>
  <c r="AA60" i="14"/>
  <c r="AB60" i="14" s="1"/>
  <c r="AC60" i="14" s="1"/>
  <c r="R54" i="14"/>
  <c r="AA54" i="14"/>
  <c r="AB54" i="14" s="1"/>
  <c r="M54" i="14" s="1"/>
  <c r="Z54" i="14"/>
  <c r="R55" i="14"/>
  <c r="Z55" i="14"/>
  <c r="AA55" i="14"/>
  <c r="AB55" i="14" s="1"/>
  <c r="M55" i="14" s="1"/>
  <c r="T11" i="13"/>
  <c r="O11" i="13" s="1"/>
  <c r="E65" i="14" s="1"/>
  <c r="AI70" i="14" s="1"/>
  <c r="AJ70" i="14" s="1"/>
  <c r="AA50" i="14"/>
  <c r="AB50" i="14" s="1"/>
  <c r="M50" i="14" s="1"/>
  <c r="G49" i="14"/>
  <c r="AA49" i="14" s="1"/>
  <c r="AB49" i="14" s="1"/>
  <c r="AD12" i="13"/>
  <c r="AA12" i="13" s="1"/>
  <c r="E72" i="14" s="1"/>
  <c r="AD26" i="13"/>
  <c r="J7" i="13"/>
  <c r="G7" i="13" s="1"/>
  <c r="E52" i="14" s="1"/>
  <c r="J6" i="13"/>
  <c r="E6" i="13" s="1"/>
  <c r="E49" i="14" s="1"/>
  <c r="D10" i="14"/>
  <c r="F9" i="14"/>
  <c r="AA57" i="14"/>
  <c r="AB57" i="14" s="1"/>
  <c r="M57" i="14" s="1"/>
  <c r="AC70" i="14"/>
  <c r="AC69" i="14"/>
  <c r="R71" i="14"/>
  <c r="V71" i="14"/>
  <c r="Z71" i="14"/>
  <c r="AF71" i="14"/>
  <c r="AG71" i="14" s="1"/>
  <c r="AP71" i="14"/>
  <c r="AQ71" i="14" s="1"/>
  <c r="R70" i="14"/>
  <c r="V70" i="14"/>
  <c r="Z70" i="14"/>
  <c r="AF70" i="14"/>
  <c r="AG70" i="14" s="1"/>
  <c r="AP70" i="14"/>
  <c r="AQ70" i="14" s="1"/>
  <c r="AX70" i="14"/>
  <c r="AY70" i="14" s="1"/>
  <c r="R69" i="14"/>
  <c r="V69" i="14"/>
  <c r="Z69" i="14"/>
  <c r="AF69" i="14"/>
  <c r="AG69" i="14" s="1"/>
  <c r="AN69" i="14"/>
  <c r="AO69" i="14" s="1"/>
  <c r="AP69" i="14"/>
  <c r="AQ69" i="14" s="1"/>
  <c r="R68" i="14"/>
  <c r="V68" i="14"/>
  <c r="Z68" i="14"/>
  <c r="AF68" i="14"/>
  <c r="AG68" i="14" s="1"/>
  <c r="AP68" i="14"/>
  <c r="AQ68" i="14" s="1"/>
  <c r="AC64" i="14"/>
  <c r="AU72" i="14"/>
  <c r="AV72" i="14" s="1"/>
  <c r="AS72" i="14"/>
  <c r="AT72" i="14" s="1"/>
  <c r="AU71" i="14"/>
  <c r="AV71" i="14" s="1"/>
  <c r="AU70" i="14"/>
  <c r="AV70" i="14" s="1"/>
  <c r="AU69" i="14"/>
  <c r="AV69" i="14" s="1"/>
  <c r="AU68" i="14"/>
  <c r="AV68" i="14" s="1"/>
  <c r="AU49" i="14"/>
  <c r="AV49" i="14" s="1"/>
  <c r="AU50" i="14"/>
  <c r="AV50" i="14" s="1"/>
  <c r="AU51" i="14"/>
  <c r="AV51" i="14" s="1"/>
  <c r="AU52" i="14"/>
  <c r="AV52" i="14" s="1"/>
  <c r="AU53" i="14"/>
  <c r="AV53" i="14" s="1"/>
  <c r="AU54" i="14"/>
  <c r="AV54" i="14" s="1"/>
  <c r="AU55" i="14"/>
  <c r="AV55" i="14" s="1"/>
  <c r="AU56" i="14"/>
  <c r="AV56" i="14" s="1"/>
  <c r="AU57" i="14"/>
  <c r="AV57" i="14" s="1"/>
  <c r="AU58" i="14"/>
  <c r="AV58" i="14" s="1"/>
  <c r="AU59" i="14"/>
  <c r="AV59" i="14" s="1"/>
  <c r="AU60" i="14"/>
  <c r="AV60" i="14" s="1"/>
  <c r="AU61" i="14"/>
  <c r="AV61" i="14" s="1"/>
  <c r="AU62" i="14"/>
  <c r="AV62" i="14" s="1"/>
  <c r="AU63" i="14"/>
  <c r="AV63" i="14" s="1"/>
  <c r="AU64" i="14"/>
  <c r="AV64" i="14" s="1"/>
  <c r="AU65" i="14"/>
  <c r="AV65" i="14" s="1"/>
  <c r="AU66" i="14"/>
  <c r="AV66" i="14" s="1"/>
  <c r="AS51" i="14"/>
  <c r="AT51" i="14" s="1"/>
  <c r="AS52" i="14"/>
  <c r="AT52" i="14" s="1"/>
  <c r="AS55" i="14"/>
  <c r="AT55" i="14" s="1"/>
  <c r="AS56" i="14"/>
  <c r="AT56" i="14" s="1"/>
  <c r="AP49" i="14"/>
  <c r="AQ49" i="14" s="1"/>
  <c r="AP50" i="14"/>
  <c r="AQ50" i="14" s="1"/>
  <c r="AP51" i="14"/>
  <c r="AQ51" i="14" s="1"/>
  <c r="AP52" i="14"/>
  <c r="AQ52" i="14" s="1"/>
  <c r="AP53" i="14"/>
  <c r="AQ53" i="14" s="1"/>
  <c r="AP54" i="14"/>
  <c r="AQ54" i="14" s="1"/>
  <c r="AP55" i="14"/>
  <c r="AQ55" i="14" s="1"/>
  <c r="AP56" i="14"/>
  <c r="AQ56" i="14" s="1"/>
  <c r="AP57" i="14"/>
  <c r="AQ57" i="14" s="1"/>
  <c r="AS59" i="14"/>
  <c r="AT59" i="14" s="1"/>
  <c r="AS63" i="14"/>
  <c r="AT63" i="14" s="1"/>
  <c r="AS64" i="14"/>
  <c r="AT64" i="14" s="1"/>
  <c r="AK49" i="14"/>
  <c r="AL49" i="14" s="1"/>
  <c r="AK50" i="14"/>
  <c r="AL50" i="14" s="1"/>
  <c r="AK51" i="14"/>
  <c r="AL51" i="14" s="1"/>
  <c r="AK52" i="14"/>
  <c r="AL52" i="14" s="1"/>
  <c r="AK53" i="14"/>
  <c r="AL53" i="14" s="1"/>
  <c r="AK54" i="14"/>
  <c r="AL54" i="14" s="1"/>
  <c r="AK55" i="14"/>
  <c r="AL55" i="14" s="1"/>
  <c r="AK56" i="14"/>
  <c r="AL56" i="14" s="1"/>
  <c r="AK57" i="14"/>
  <c r="AL57" i="14" s="1"/>
  <c r="AK58" i="14"/>
  <c r="AL58" i="14" s="1"/>
  <c r="AK59" i="14"/>
  <c r="AL59" i="14" s="1"/>
  <c r="AK62" i="14"/>
  <c r="AL62" i="14" s="1"/>
  <c r="AK63" i="14"/>
  <c r="AL63" i="14" s="1"/>
  <c r="AK64" i="14"/>
  <c r="AL64" i="14" s="1"/>
  <c r="AK65" i="14"/>
  <c r="AL65" i="14" s="1"/>
  <c r="AK66" i="14"/>
  <c r="AL66" i="14" s="1"/>
  <c r="M66" i="14"/>
  <c r="AP72" i="14"/>
  <c r="AQ72" i="14" s="1"/>
  <c r="AK71" i="14"/>
  <c r="AL71" i="14" s="1"/>
  <c r="AS70" i="14"/>
  <c r="AT70" i="14" s="1"/>
  <c r="AK70" i="14"/>
  <c r="AL70" i="14" s="1"/>
  <c r="AK69" i="14"/>
  <c r="AL69" i="14" s="1"/>
  <c r="AI65" i="14"/>
  <c r="AJ65" i="14" s="1"/>
  <c r="AS68" i="14"/>
  <c r="AT68" i="14" s="1"/>
  <c r="AK68" i="14"/>
  <c r="AL68" i="14" s="1"/>
  <c r="AS67" i="14"/>
  <c r="AT67" i="14" s="1"/>
  <c r="AK67" i="14"/>
  <c r="AL67" i="14" s="1"/>
  <c r="R61" i="14"/>
  <c r="V61" i="14"/>
  <c r="Z61" i="14"/>
  <c r="AF61" i="14"/>
  <c r="AG61" i="14" s="1"/>
  <c r="R60" i="14"/>
  <c r="V60" i="14"/>
  <c r="Z60" i="14"/>
  <c r="AF60" i="14"/>
  <c r="AG60" i="14" s="1"/>
  <c r="AP60" i="14"/>
  <c r="AQ60" i="14" s="1"/>
  <c r="AP67" i="14"/>
  <c r="AQ67" i="14" s="1"/>
  <c r="AF67" i="14"/>
  <c r="AG67" i="14" s="1"/>
  <c r="Z67" i="14"/>
  <c r="V67" i="14"/>
  <c r="AP66" i="14"/>
  <c r="AQ66" i="14" s="1"/>
  <c r="AF66" i="14"/>
  <c r="AG66" i="14" s="1"/>
  <c r="Z66" i="14"/>
  <c r="V66" i="14"/>
  <c r="AP65" i="14"/>
  <c r="AQ65" i="14" s="1"/>
  <c r="AF65" i="14"/>
  <c r="AG65" i="14" s="1"/>
  <c r="Z65" i="14"/>
  <c r="V65" i="14"/>
  <c r="AP64" i="14"/>
  <c r="AQ64" i="14" s="1"/>
  <c r="AF64" i="14"/>
  <c r="AG64" i="14" s="1"/>
  <c r="Z64" i="14"/>
  <c r="V64" i="14"/>
  <c r="AP63" i="14"/>
  <c r="AQ63" i="14" s="1"/>
  <c r="AF63" i="14"/>
  <c r="AG63" i="14" s="1"/>
  <c r="Z63" i="14"/>
  <c r="V63" i="14"/>
  <c r="AP62" i="14"/>
  <c r="AQ62" i="14" s="1"/>
  <c r="AF62" i="14"/>
  <c r="AG62" i="14" s="1"/>
  <c r="Z62" i="14"/>
  <c r="V62" i="14"/>
  <c r="AP61" i="14"/>
  <c r="AQ61" i="14" s="1"/>
  <c r="AK61" i="14"/>
  <c r="AL61" i="14" s="1"/>
  <c r="AC61" i="14"/>
  <c r="M61" i="14"/>
  <c r="AS60" i="14"/>
  <c r="AT60" i="14" s="1"/>
  <c r="AK60" i="14"/>
  <c r="AL60" i="14" s="1"/>
  <c r="M60" i="14"/>
  <c r="I60" i="14"/>
  <c r="AP59" i="14"/>
  <c r="AQ59" i="14" s="1"/>
  <c r="AF59" i="14"/>
  <c r="AG59" i="14" s="1"/>
  <c r="Z59" i="14"/>
  <c r="V59" i="14"/>
  <c r="AP58" i="14"/>
  <c r="AQ58" i="14" s="1"/>
  <c r="AF58" i="14"/>
  <c r="AG58" i="14" s="1"/>
  <c r="Z58" i="14"/>
  <c r="V58" i="14"/>
  <c r="AF57" i="14"/>
  <c r="AG57" i="14" s="1"/>
  <c r="Z57" i="14"/>
  <c r="V57" i="14"/>
  <c r="AF56" i="14"/>
  <c r="AG56" i="14" s="1"/>
  <c r="V56" i="14"/>
  <c r="AF55" i="14"/>
  <c r="AG55" i="14" s="1"/>
  <c r="V55" i="14"/>
  <c r="AF54" i="14"/>
  <c r="AG54" i="14" s="1"/>
  <c r="V54" i="14"/>
  <c r="AF53" i="14"/>
  <c r="AG53" i="14" s="1"/>
  <c r="AF52" i="14"/>
  <c r="AG52" i="14" s="1"/>
  <c r="AF51" i="14"/>
  <c r="AG51" i="14" s="1"/>
  <c r="AF50" i="14"/>
  <c r="AG50" i="14" s="1"/>
  <c r="AF49" i="14"/>
  <c r="AG49" i="14" s="1"/>
  <c r="AI56" i="14"/>
  <c r="AJ56" i="14" s="1"/>
  <c r="AI52" i="14"/>
  <c r="AJ52" i="14" s="1"/>
  <c r="D5" i="13"/>
  <c r="D8" i="14" s="1"/>
  <c r="D7" i="14"/>
  <c r="H5" i="13"/>
  <c r="Q11" i="13"/>
  <c r="E67" i="14" s="1"/>
  <c r="AI68" i="14" s="1"/>
  <c r="AJ68" i="14" s="1"/>
  <c r="J16" i="13"/>
  <c r="T16" i="13"/>
  <c r="AD16" i="13"/>
  <c r="J17" i="13"/>
  <c r="T17" i="13"/>
  <c r="AD17" i="13"/>
  <c r="J21" i="13"/>
  <c r="T21" i="13"/>
  <c r="AD21" i="13"/>
  <c r="J22" i="13"/>
  <c r="T22" i="13"/>
  <c r="AD22" i="13"/>
  <c r="J26" i="13"/>
  <c r="T26" i="13"/>
  <c r="J27" i="13"/>
  <c r="T27" i="13"/>
  <c r="AD27" i="13"/>
  <c r="T6" i="13"/>
  <c r="AD6" i="13"/>
  <c r="T7" i="13"/>
  <c r="AD7" i="13"/>
  <c r="J11" i="13"/>
  <c r="AD11" i="13"/>
  <c r="Y11" i="13" s="1"/>
  <c r="E69" i="14" s="1"/>
  <c r="AI58" i="14" s="1"/>
  <c r="AJ58" i="14" s="1"/>
  <c r="J12" i="13"/>
  <c r="T12" i="13"/>
  <c r="C16" i="13"/>
  <c r="M16" i="13"/>
  <c r="W16" i="13"/>
  <c r="C17" i="13"/>
  <c r="E17" i="13" s="1"/>
  <c r="E74" i="14" s="1"/>
  <c r="AN65" i="14" s="1"/>
  <c r="AO65" i="14" s="1"/>
  <c r="M17" i="13"/>
  <c r="O17" i="13" s="1"/>
  <c r="E78" i="14" s="1"/>
  <c r="AN53" i="14" s="1"/>
  <c r="AO53" i="14" s="1"/>
  <c r="W17" i="13"/>
  <c r="Y17" i="13" s="1"/>
  <c r="E82" i="14" s="1"/>
  <c r="AN71" i="14" s="1"/>
  <c r="AO71" i="14" s="1"/>
  <c r="C21" i="13"/>
  <c r="M21" i="13"/>
  <c r="W21" i="13"/>
  <c r="C22" i="13"/>
  <c r="E22" i="13" s="1"/>
  <c r="E86" i="14" s="1"/>
  <c r="AS57" i="14" s="1"/>
  <c r="AT57" i="14" s="1"/>
  <c r="M22" i="13"/>
  <c r="O22" i="13" s="1"/>
  <c r="E90" i="14" s="1"/>
  <c r="AS50" i="14" s="1"/>
  <c r="AT50" i="14" s="1"/>
  <c r="W22" i="13"/>
  <c r="Y22" i="13" s="1"/>
  <c r="E94" i="14" s="1"/>
  <c r="AS53" i="14" s="1"/>
  <c r="AT53" i="14" s="1"/>
  <c r="C26" i="13"/>
  <c r="M26" i="13"/>
  <c r="W26" i="13"/>
  <c r="C27" i="13"/>
  <c r="E27" i="13" s="1"/>
  <c r="E98" i="14" s="1"/>
  <c r="AX50" i="14" s="1"/>
  <c r="AY50" i="14" s="1"/>
  <c r="M27" i="13"/>
  <c r="O27" i="13" s="1"/>
  <c r="E102" i="14" s="1"/>
  <c r="AX57" i="14" s="1"/>
  <c r="AY57" i="14" s="1"/>
  <c r="C12" i="2"/>
  <c r="C11" i="2"/>
  <c r="C10" i="2"/>
  <c r="C9" i="2"/>
  <c r="C8" i="2"/>
  <c r="C7" i="2"/>
  <c r="S4" i="4"/>
  <c r="L9" i="4" s="1"/>
  <c r="V14" i="4" s="1"/>
  <c r="I19" i="4" s="1"/>
  <c r="AC24" i="4" s="1"/>
  <c r="I4" i="4"/>
  <c r="AC9" i="4" s="1"/>
  <c r="B14" i="4" s="1"/>
  <c r="S19" i="4" s="1"/>
  <c r="V24" i="4" s="1"/>
  <c r="L4" i="4"/>
  <c r="B9" i="4" s="1"/>
  <c r="I14" i="4" s="1"/>
  <c r="AC19" i="4" s="1"/>
  <c r="S24" i="4" s="1"/>
  <c r="L24" i="4"/>
  <c r="B19" i="4"/>
  <c r="S14" i="4"/>
  <c r="V9" i="4"/>
  <c r="AC4" i="4"/>
  <c r="B4" i="4"/>
  <c r="S9" i="4"/>
  <c r="L14" i="4"/>
  <c r="V19" i="4"/>
  <c r="I24" i="4"/>
  <c r="B24" i="4"/>
  <c r="L19" i="4"/>
  <c r="AC14" i="4"/>
  <c r="I9" i="4"/>
  <c r="AU34" i="4"/>
  <c r="AV34" i="4"/>
  <c r="AU35" i="4"/>
  <c r="AV35" i="4"/>
  <c r="AU36" i="4"/>
  <c r="AV36" i="4"/>
  <c r="AV33" i="4"/>
  <c r="AU33" i="4"/>
  <c r="AU30" i="4"/>
  <c r="AV30" i="4"/>
  <c r="AU31" i="4"/>
  <c r="AV31" i="4"/>
  <c r="AU32" i="4"/>
  <c r="AV32" i="4"/>
  <c r="AV29" i="4"/>
  <c r="AU29" i="4"/>
  <c r="AU26" i="4"/>
  <c r="AV26" i="4"/>
  <c r="AU27" i="4"/>
  <c r="AV27" i="4"/>
  <c r="AU28" i="4"/>
  <c r="AV28" i="4"/>
  <c r="AV25" i="4"/>
  <c r="AU25" i="4"/>
  <c r="AU22" i="4"/>
  <c r="AV22" i="4"/>
  <c r="AU23" i="4"/>
  <c r="AV23" i="4"/>
  <c r="AU24" i="4"/>
  <c r="AV24" i="4"/>
  <c r="AV21" i="4"/>
  <c r="AU21" i="4"/>
  <c r="AU18" i="4"/>
  <c r="AV18" i="4"/>
  <c r="AU19" i="4"/>
  <c r="AV19" i="4"/>
  <c r="AU20" i="4"/>
  <c r="AV20" i="4"/>
  <c r="AV17" i="4"/>
  <c r="AU17" i="4"/>
  <c r="AV14" i="4"/>
  <c r="AV15" i="4"/>
  <c r="AV16" i="4"/>
  <c r="AV13" i="4"/>
  <c r="AU14" i="4"/>
  <c r="AU15" i="4"/>
  <c r="AU16" i="4"/>
  <c r="AU13" i="4"/>
  <c r="AV12" i="4"/>
  <c r="O16" i="13" l="1"/>
  <c r="E77" i="14" s="1"/>
  <c r="AN54" i="14" s="1"/>
  <c r="AO54" i="14" s="1"/>
  <c r="N15" i="13"/>
  <c r="AC67" i="14"/>
  <c r="M67" i="14"/>
  <c r="G58" i="2"/>
  <c r="G58" i="18"/>
  <c r="G68" i="18"/>
  <c r="G68" i="2"/>
  <c r="G66" i="18"/>
  <c r="G66" i="2"/>
  <c r="G72" i="18"/>
  <c r="G72" i="2"/>
  <c r="G70" i="2"/>
  <c r="G70" i="18"/>
  <c r="Y21" i="13"/>
  <c r="E93" i="14" s="1"/>
  <c r="AS54" i="14" s="1"/>
  <c r="AT54" i="14" s="1"/>
  <c r="X20" i="13"/>
  <c r="E16" i="13"/>
  <c r="E73" i="14" s="1"/>
  <c r="AN66" i="14" s="1"/>
  <c r="AO66" i="14" s="1"/>
  <c r="D15" i="13"/>
  <c r="H11" i="14" s="1"/>
  <c r="O26" i="13"/>
  <c r="E101" i="14" s="1"/>
  <c r="AX58" i="14" s="1"/>
  <c r="AY58" i="14" s="1"/>
  <c r="N25" i="13"/>
  <c r="G50" i="18"/>
  <c r="G50" i="2"/>
  <c r="G60" i="18"/>
  <c r="G60" i="2"/>
  <c r="O21" i="13"/>
  <c r="E89" i="14" s="1"/>
  <c r="AS49" i="14" s="1"/>
  <c r="AT49" i="14" s="1"/>
  <c r="N20" i="13"/>
  <c r="AB25" i="13"/>
  <c r="Y25" i="13" s="1"/>
  <c r="AA27" i="13"/>
  <c r="E108" i="14" s="1"/>
  <c r="AX69" i="14" s="1"/>
  <c r="AY69" i="14" s="1"/>
  <c r="G26" i="13"/>
  <c r="E99" i="14" s="1"/>
  <c r="AX54" i="14" s="1"/>
  <c r="AY54" i="14" s="1"/>
  <c r="H25" i="13"/>
  <c r="AA21" i="13"/>
  <c r="E95" i="14" s="1"/>
  <c r="AS62" i="14" s="1"/>
  <c r="AT62" i="14" s="1"/>
  <c r="AB20" i="13"/>
  <c r="Q17" i="13"/>
  <c r="E80" i="14" s="1"/>
  <c r="AN57" i="14" s="1"/>
  <c r="AO57" i="14" s="1"/>
  <c r="G51" i="2"/>
  <c r="G51" i="18"/>
  <c r="J26" i="4"/>
  <c r="G49" i="18"/>
  <c r="G49" i="2"/>
  <c r="G57" i="18"/>
  <c r="G57" i="2"/>
  <c r="G65" i="18"/>
  <c r="G65" i="2"/>
  <c r="G69" i="18"/>
  <c r="G69" i="2"/>
  <c r="G52" i="18"/>
  <c r="G52" i="2"/>
  <c r="G59" i="2"/>
  <c r="G59" i="18"/>
  <c r="G67" i="2"/>
  <c r="G67" i="18"/>
  <c r="G71" i="18"/>
  <c r="G71" i="2"/>
  <c r="AA26" i="13"/>
  <c r="E107" i="14" s="1"/>
  <c r="X25" i="13"/>
  <c r="L11" i="14" s="1"/>
  <c r="Y26" i="13"/>
  <c r="E105" i="14" s="1"/>
  <c r="AX66" i="14" s="1"/>
  <c r="AY66" i="14" s="1"/>
  <c r="E21" i="13"/>
  <c r="E85" i="14" s="1"/>
  <c r="AS58" i="14" s="1"/>
  <c r="AT58" i="14" s="1"/>
  <c r="D20" i="13"/>
  <c r="Y16" i="13"/>
  <c r="E81" i="14" s="1"/>
  <c r="AN70" i="14" s="1"/>
  <c r="AO70" i="14" s="1"/>
  <c r="X15" i="13"/>
  <c r="H12" i="14" s="1"/>
  <c r="Q27" i="13"/>
  <c r="E104" i="14" s="1"/>
  <c r="AX61" i="14" s="1"/>
  <c r="AY61" i="14" s="1"/>
  <c r="AA22" i="13"/>
  <c r="E96" i="14" s="1"/>
  <c r="AS61" i="14" s="1"/>
  <c r="AT61" i="14" s="1"/>
  <c r="R20" i="13"/>
  <c r="Q21" i="13"/>
  <c r="E91" i="14" s="1"/>
  <c r="AS66" i="14" s="1"/>
  <c r="AT66" i="14" s="1"/>
  <c r="G17" i="13"/>
  <c r="E76" i="14" s="1"/>
  <c r="AN61" i="14" s="1"/>
  <c r="AO61" i="14" s="1"/>
  <c r="O12" i="13"/>
  <c r="E66" i="14" s="1"/>
  <c r="AI69" i="14" s="1"/>
  <c r="AJ69" i="14" s="1"/>
  <c r="G27" i="13"/>
  <c r="E100" i="14" s="1"/>
  <c r="Q22" i="13"/>
  <c r="E92" i="14" s="1"/>
  <c r="AS65" i="14" s="1"/>
  <c r="AT65" i="14" s="1"/>
  <c r="G21" i="13"/>
  <c r="E87" i="14" s="1"/>
  <c r="AS71" i="14" s="1"/>
  <c r="AT71" i="14" s="1"/>
  <c r="H20" i="13"/>
  <c r="AA16" i="13"/>
  <c r="E83" i="14" s="1"/>
  <c r="AN49" i="14" s="1"/>
  <c r="AO49" i="14" s="1"/>
  <c r="D10" i="13"/>
  <c r="F10" i="14" s="1"/>
  <c r="R25" i="13"/>
  <c r="Q26" i="13"/>
  <c r="E103" i="14" s="1"/>
  <c r="AX62" i="14" s="1"/>
  <c r="AY62" i="14" s="1"/>
  <c r="G22" i="13"/>
  <c r="E88" i="14" s="1"/>
  <c r="AS69" i="14" s="1"/>
  <c r="AT69" i="14" s="1"/>
  <c r="AA17" i="13"/>
  <c r="E84" i="14" s="1"/>
  <c r="AN50" i="14" s="1"/>
  <c r="AO50" i="14" s="1"/>
  <c r="R15" i="13"/>
  <c r="Q16" i="13"/>
  <c r="E79" i="14" s="1"/>
  <c r="AN58" i="14" s="1"/>
  <c r="AO58" i="14" s="1"/>
  <c r="Y12" i="13"/>
  <c r="E70" i="14" s="1"/>
  <c r="AI57" i="14" s="1"/>
  <c r="AJ57" i="14" s="1"/>
  <c r="Y27" i="13"/>
  <c r="E106" i="14" s="1"/>
  <c r="AX65" i="14" s="1"/>
  <c r="AY65" i="14" s="1"/>
  <c r="H70" i="14"/>
  <c r="O72" i="14"/>
  <c r="G12" i="13"/>
  <c r="E64" i="14" s="1"/>
  <c r="AI50" i="14" s="1"/>
  <c r="AJ50" i="14" s="1"/>
  <c r="E12" i="13"/>
  <c r="E62" i="14" s="1"/>
  <c r="AI61" i="14" s="1"/>
  <c r="AJ61" i="14" s="1"/>
  <c r="G11" i="13"/>
  <c r="E63" i="14" s="1"/>
  <c r="AI49" i="14" s="1"/>
  <c r="AJ49" i="14" s="1"/>
  <c r="E11" i="13"/>
  <c r="E61" i="14" s="1"/>
  <c r="AI62" i="14" s="1"/>
  <c r="AJ62" i="14" s="1"/>
  <c r="H10" i="13"/>
  <c r="AA11" i="13"/>
  <c r="E71" i="14" s="1"/>
  <c r="AI66" i="14" s="1"/>
  <c r="AJ66" i="14" s="1"/>
  <c r="AB10" i="13"/>
  <c r="R10" i="13"/>
  <c r="O10" i="13" s="1"/>
  <c r="N9" i="13" s="1"/>
  <c r="G12" i="14" s="1"/>
  <c r="G6" i="13"/>
  <c r="E51" i="14" s="1"/>
  <c r="AD65" i="14" s="1"/>
  <c r="AE65" i="14" s="1"/>
  <c r="Q67" i="14"/>
  <c r="Q12" i="13"/>
  <c r="E68" i="14" s="1"/>
  <c r="AI53" i="14" s="1"/>
  <c r="AJ53" i="14" s="1"/>
  <c r="M63" i="14"/>
  <c r="AC65" i="14"/>
  <c r="AC59" i="14"/>
  <c r="AI54" i="14"/>
  <c r="AJ54" i="14" s="1"/>
  <c r="AI51" i="14"/>
  <c r="AJ51" i="14" s="1"/>
  <c r="AI55" i="14"/>
  <c r="AJ55" i="14" s="1"/>
  <c r="AI60" i="14"/>
  <c r="AJ60" i="14" s="1"/>
  <c r="AI63" i="14"/>
  <c r="AJ63" i="14" s="1"/>
  <c r="H69" i="14"/>
  <c r="AC55" i="14"/>
  <c r="M72" i="14"/>
  <c r="N72" i="14"/>
  <c r="M56" i="14"/>
  <c r="AC62" i="14"/>
  <c r="AD66" i="14"/>
  <c r="AE66" i="14" s="1"/>
  <c r="X66" i="14" s="1"/>
  <c r="Y66" i="14" s="1"/>
  <c r="H53" i="14"/>
  <c r="H62" i="14"/>
  <c r="AC52" i="14"/>
  <c r="AC68" i="14"/>
  <c r="AC54" i="14"/>
  <c r="AC50" i="14"/>
  <c r="AC71" i="14"/>
  <c r="H66" i="14"/>
  <c r="G54" i="18"/>
  <c r="G54" i="2"/>
  <c r="G53" i="18"/>
  <c r="G53" i="2"/>
  <c r="G56" i="2"/>
  <c r="G56" i="18"/>
  <c r="G55" i="18"/>
  <c r="G55" i="2"/>
  <c r="G64" i="2"/>
  <c r="G64" i="18"/>
  <c r="G63" i="18"/>
  <c r="G63" i="2"/>
  <c r="G62" i="2"/>
  <c r="G62" i="18"/>
  <c r="G61" i="18"/>
  <c r="G61" i="2"/>
  <c r="E7" i="13"/>
  <c r="E50" i="14" s="1"/>
  <c r="AD54" i="14" s="1"/>
  <c r="AE54" i="14" s="1"/>
  <c r="H58" i="14"/>
  <c r="AC53" i="14"/>
  <c r="AC51" i="14"/>
  <c r="AC58" i="14"/>
  <c r="O7" i="13"/>
  <c r="E54" i="14" s="1"/>
  <c r="Q7" i="13"/>
  <c r="E56" i="14" s="1"/>
  <c r="AD69" i="14" s="1"/>
  <c r="AE69" i="14" s="1"/>
  <c r="X69" i="14" s="1"/>
  <c r="Y69" i="14" s="1"/>
  <c r="Q6" i="13"/>
  <c r="E55" i="14" s="1"/>
  <c r="AD70" i="14" s="1"/>
  <c r="AE70" i="14" s="1"/>
  <c r="X70" i="14" s="1"/>
  <c r="Y70" i="14" s="1"/>
  <c r="O6" i="13"/>
  <c r="E53" i="14" s="1"/>
  <c r="R5" i="13"/>
  <c r="AC57" i="14"/>
  <c r="Y7" i="13"/>
  <c r="E58" i="14" s="1"/>
  <c r="AD50" i="14" s="1"/>
  <c r="AE50" i="14" s="1"/>
  <c r="X50" i="14" s="1"/>
  <c r="Y50" i="14" s="1"/>
  <c r="AA7" i="13"/>
  <c r="E60" i="14" s="1"/>
  <c r="Y6" i="13"/>
  <c r="AA6" i="13"/>
  <c r="E59" i="14" s="1"/>
  <c r="AB5" i="13"/>
  <c r="E5" i="13"/>
  <c r="D4" i="13" s="1"/>
  <c r="E8" i="14" s="1"/>
  <c r="M49" i="14"/>
  <c r="AC49" i="14"/>
  <c r="G5" i="13"/>
  <c r="H4" i="13" s="1"/>
  <c r="E11" i="14" s="1"/>
  <c r="D11" i="14"/>
  <c r="R49" i="14"/>
  <c r="Z49" i="14"/>
  <c r="V49" i="14"/>
  <c r="AB15" i="13"/>
  <c r="Y15" i="13" s="1"/>
  <c r="X14" i="13" s="1"/>
  <c r="I12" i="14" s="1"/>
  <c r="E57" i="14"/>
  <c r="AD49" i="14" s="1"/>
  <c r="AE49" i="14" s="1"/>
  <c r="G16" i="13"/>
  <c r="E75" i="14" s="1"/>
  <c r="AN62" i="14" s="1"/>
  <c r="AO62" i="14" s="1"/>
  <c r="H15" i="13"/>
  <c r="E15" i="13" s="1"/>
  <c r="D14" i="13" s="1"/>
  <c r="I11" i="14" s="1"/>
  <c r="H61" i="14"/>
  <c r="N51" i="14"/>
  <c r="AH51" i="14"/>
  <c r="N56" i="14"/>
  <c r="AH56" i="14"/>
  <c r="N49" i="14"/>
  <c r="AH49" i="14"/>
  <c r="N50" i="14"/>
  <c r="AH50" i="14"/>
  <c r="N52" i="14"/>
  <c r="AH52" i="14"/>
  <c r="N59" i="14"/>
  <c r="AH59" i="14"/>
  <c r="P59" i="14"/>
  <c r="AR59" i="14"/>
  <c r="O61" i="14"/>
  <c r="AM61" i="14"/>
  <c r="P61" i="14"/>
  <c r="AR61" i="14"/>
  <c r="N63" i="14"/>
  <c r="AH63" i="14"/>
  <c r="P63" i="14"/>
  <c r="AR63" i="14"/>
  <c r="N65" i="14"/>
  <c r="AH65" i="14"/>
  <c r="P65" i="14"/>
  <c r="AR65" i="14"/>
  <c r="N67" i="14"/>
  <c r="AH67" i="14"/>
  <c r="P67" i="14"/>
  <c r="AR67" i="14"/>
  <c r="P60" i="14"/>
  <c r="AR60" i="14"/>
  <c r="N60" i="14"/>
  <c r="AH60" i="14"/>
  <c r="O68" i="14"/>
  <c r="AM68" i="14"/>
  <c r="P72" i="14"/>
  <c r="AR72" i="14"/>
  <c r="O65" i="14"/>
  <c r="AM65" i="14"/>
  <c r="O63" i="14"/>
  <c r="AM63" i="14"/>
  <c r="O59" i="14"/>
  <c r="AM59" i="14"/>
  <c r="O58" i="14"/>
  <c r="AM58" i="14"/>
  <c r="O56" i="14"/>
  <c r="AM56" i="14"/>
  <c r="O54" i="14"/>
  <c r="AM54" i="14"/>
  <c r="O52" i="14"/>
  <c r="AM52" i="14"/>
  <c r="O50" i="14"/>
  <c r="AM50" i="14"/>
  <c r="P56" i="14"/>
  <c r="AR56" i="14"/>
  <c r="P54" i="14"/>
  <c r="AR54" i="14"/>
  <c r="P52" i="14"/>
  <c r="AR52" i="14"/>
  <c r="P50" i="14"/>
  <c r="AR50" i="14"/>
  <c r="Q66" i="14"/>
  <c r="AW66" i="14"/>
  <c r="Q64" i="14"/>
  <c r="AW64" i="14"/>
  <c r="Q62" i="14"/>
  <c r="AW62" i="14"/>
  <c r="Q60" i="14"/>
  <c r="AW60" i="14"/>
  <c r="Q57" i="14"/>
  <c r="AW57" i="14"/>
  <c r="Q55" i="14"/>
  <c r="AW55" i="14"/>
  <c r="Q53" i="14"/>
  <c r="AW53" i="14"/>
  <c r="Q51" i="14"/>
  <c r="AW51" i="14"/>
  <c r="Q49" i="14"/>
  <c r="AW49" i="14"/>
  <c r="Q70" i="14"/>
  <c r="AW70" i="14"/>
  <c r="Q71" i="14"/>
  <c r="AW71" i="14"/>
  <c r="Q72" i="14"/>
  <c r="AW72" i="14"/>
  <c r="L72" i="14" s="1"/>
  <c r="P68" i="14"/>
  <c r="AR68" i="14"/>
  <c r="N68" i="14"/>
  <c r="AH68" i="14"/>
  <c r="P69" i="14"/>
  <c r="AR69" i="14"/>
  <c r="N69" i="14"/>
  <c r="AH69" i="14"/>
  <c r="P70" i="14"/>
  <c r="AR70" i="14"/>
  <c r="N70" i="14"/>
  <c r="AH70" i="14"/>
  <c r="H49" i="14"/>
  <c r="H56" i="14"/>
  <c r="H51" i="14"/>
  <c r="H68" i="14"/>
  <c r="H65" i="14"/>
  <c r="H67" i="14"/>
  <c r="N53" i="14"/>
  <c r="AH53" i="14"/>
  <c r="N54" i="14"/>
  <c r="AH54" i="14"/>
  <c r="N55" i="14"/>
  <c r="AH55" i="14"/>
  <c r="N57" i="14"/>
  <c r="AH57" i="14"/>
  <c r="N58" i="14"/>
  <c r="AH58" i="14"/>
  <c r="P58" i="14"/>
  <c r="AR58" i="14"/>
  <c r="O60" i="14"/>
  <c r="AM60" i="14"/>
  <c r="N62" i="14"/>
  <c r="AH62" i="14"/>
  <c r="P62" i="14"/>
  <c r="AR62" i="14"/>
  <c r="N64" i="14"/>
  <c r="AH64" i="14"/>
  <c r="P64" i="14"/>
  <c r="AR64" i="14"/>
  <c r="N66" i="14"/>
  <c r="AH66" i="14"/>
  <c r="P66" i="14"/>
  <c r="AR66" i="14"/>
  <c r="N61" i="14"/>
  <c r="AH61" i="14"/>
  <c r="O67" i="14"/>
  <c r="AM67" i="14"/>
  <c r="O69" i="14"/>
  <c r="AM69" i="14"/>
  <c r="O70" i="14"/>
  <c r="AM70" i="14"/>
  <c r="O71" i="14"/>
  <c r="AM71" i="14"/>
  <c r="O66" i="14"/>
  <c r="AM66" i="14"/>
  <c r="O64" i="14"/>
  <c r="AM64" i="14"/>
  <c r="O62" i="14"/>
  <c r="AM62" i="14"/>
  <c r="O57" i="14"/>
  <c r="AM57" i="14"/>
  <c r="O55" i="14"/>
  <c r="AM55" i="14"/>
  <c r="O53" i="14"/>
  <c r="AM53" i="14"/>
  <c r="O51" i="14"/>
  <c r="AM51" i="14"/>
  <c r="O49" i="14"/>
  <c r="AM49" i="14"/>
  <c r="P57" i="14"/>
  <c r="AR57" i="14"/>
  <c r="P55" i="14"/>
  <c r="AR55" i="14"/>
  <c r="P53" i="14"/>
  <c r="AR53" i="14"/>
  <c r="P51" i="14"/>
  <c r="AR51" i="14"/>
  <c r="P49" i="14"/>
  <c r="AR49" i="14"/>
  <c r="Q65" i="14"/>
  <c r="AW65" i="14"/>
  <c r="Q63" i="14"/>
  <c r="AW63" i="14"/>
  <c r="Q61" i="14"/>
  <c r="AW61" i="14"/>
  <c r="Q59" i="14"/>
  <c r="AW59" i="14"/>
  <c r="Q58" i="14"/>
  <c r="AW58" i="14"/>
  <c r="Q56" i="14"/>
  <c r="AW56" i="14"/>
  <c r="Q54" i="14"/>
  <c r="AW54" i="14"/>
  <c r="Q52" i="14"/>
  <c r="AW52" i="14"/>
  <c r="Q50" i="14"/>
  <c r="AW50" i="14"/>
  <c r="Q68" i="14"/>
  <c r="AW68" i="14"/>
  <c r="Q69" i="14"/>
  <c r="AW69" i="14"/>
  <c r="P71" i="14"/>
  <c r="AR71" i="14"/>
  <c r="N71" i="14"/>
  <c r="T71" i="14" s="1"/>
  <c r="AH71" i="14"/>
  <c r="H52" i="14"/>
  <c r="H54" i="14"/>
  <c r="H57" i="14"/>
  <c r="H60" i="14"/>
  <c r="K60" i="14" s="1"/>
  <c r="H50" i="14"/>
  <c r="H55" i="14"/>
  <c r="H59" i="14"/>
  <c r="K59" i="14" s="1"/>
  <c r="H63" i="14"/>
  <c r="H71" i="14"/>
  <c r="H64" i="14"/>
  <c r="H72" i="14"/>
  <c r="K72" i="14" s="1"/>
  <c r="Q10" i="13"/>
  <c r="R9" i="13" s="1"/>
  <c r="G8" i="14" s="1"/>
  <c r="AA25" i="13"/>
  <c r="AB24" i="13" s="1"/>
  <c r="M12" i="14" s="1"/>
  <c r="L12" i="14"/>
  <c r="D25" i="13"/>
  <c r="E26" i="13"/>
  <c r="E97" i="14" s="1"/>
  <c r="W27" i="4"/>
  <c r="W7" i="4"/>
  <c r="T11" i="4"/>
  <c r="J12" i="4"/>
  <c r="J21" i="4"/>
  <c r="W26" i="4"/>
  <c r="C7" i="4"/>
  <c r="T6" i="4"/>
  <c r="J11" i="4"/>
  <c r="J16" i="4"/>
  <c r="J17" i="4"/>
  <c r="AD21" i="4"/>
  <c r="AD26" i="4"/>
  <c r="J7" i="4"/>
  <c r="J6" i="4"/>
  <c r="AD6" i="4"/>
  <c r="T16" i="4"/>
  <c r="T21" i="4"/>
  <c r="J22" i="4"/>
  <c r="T26" i="4"/>
  <c r="W6" i="4"/>
  <c r="AD11" i="4"/>
  <c r="H15" i="4"/>
  <c r="H10" i="2" s="1"/>
  <c r="G17" i="4"/>
  <c r="T7" i="4"/>
  <c r="R5" i="4" s="1"/>
  <c r="D12" i="2" s="1"/>
  <c r="AD7" i="4"/>
  <c r="AD12" i="4"/>
  <c r="T17" i="4"/>
  <c r="R15" i="4" s="1"/>
  <c r="H9" i="2" s="1"/>
  <c r="AD22" i="4"/>
  <c r="T27" i="4"/>
  <c r="T12" i="4"/>
  <c r="T22" i="4"/>
  <c r="J27" i="4"/>
  <c r="AD27" i="4"/>
  <c r="AA27" i="4" s="1"/>
  <c r="C17" i="4"/>
  <c r="M17" i="4"/>
  <c r="W17" i="4"/>
  <c r="M7" i="4"/>
  <c r="C12" i="4"/>
  <c r="M12" i="4"/>
  <c r="W12" i="4"/>
  <c r="AD16" i="4"/>
  <c r="C22" i="4"/>
  <c r="M22" i="4"/>
  <c r="O22" i="4" s="1"/>
  <c r="W22" i="4"/>
  <c r="Y22" i="4" s="1"/>
  <c r="C27" i="4"/>
  <c r="M27" i="4"/>
  <c r="O27" i="4" s="1"/>
  <c r="C6" i="4"/>
  <c r="M6" i="4"/>
  <c r="C16" i="4"/>
  <c r="D15" i="4" s="1"/>
  <c r="H11" i="2" s="1"/>
  <c r="M16" i="4"/>
  <c r="W16" i="4"/>
  <c r="C11" i="4"/>
  <c r="M11" i="4"/>
  <c r="W11" i="4"/>
  <c r="X10" i="4" s="1"/>
  <c r="AD17" i="4"/>
  <c r="AA17" i="4" s="1"/>
  <c r="C21" i="4"/>
  <c r="M21" i="4"/>
  <c r="W21" i="4"/>
  <c r="C26" i="4"/>
  <c r="M26" i="4"/>
  <c r="N25" i="4" l="1"/>
  <c r="L9" i="2" s="1"/>
  <c r="O26" i="4"/>
  <c r="E94" i="2"/>
  <c r="E94" i="18"/>
  <c r="Y17" i="4"/>
  <c r="AA22" i="4"/>
  <c r="Y11" i="4"/>
  <c r="E69" i="2" s="1"/>
  <c r="R20" i="4"/>
  <c r="J11" i="2" s="1"/>
  <c r="Q21" i="4"/>
  <c r="G16" i="4"/>
  <c r="Y26" i="4"/>
  <c r="X25" i="4"/>
  <c r="L11" i="2" s="1"/>
  <c r="X15" i="4"/>
  <c r="H12" i="2" s="1"/>
  <c r="Y16" i="4"/>
  <c r="E90" i="18"/>
  <c r="AS49" i="18" s="1"/>
  <c r="AT49" i="18" s="1"/>
  <c r="E90" i="2"/>
  <c r="AS49" i="2" s="1"/>
  <c r="AT49" i="2" s="1"/>
  <c r="Q22" i="4"/>
  <c r="E11" i="4"/>
  <c r="E61" i="2" s="1"/>
  <c r="G11" i="4"/>
  <c r="Y27" i="4"/>
  <c r="E84" i="18"/>
  <c r="AN49" i="18" s="1"/>
  <c r="AO49" i="18" s="1"/>
  <c r="E84" i="2"/>
  <c r="AN49" i="2" s="1"/>
  <c r="AO49" i="2" s="1"/>
  <c r="E102" i="2"/>
  <c r="AX57" i="2" s="1"/>
  <c r="AY57" i="2" s="1"/>
  <c r="E102" i="18"/>
  <c r="AX57" i="18" s="1"/>
  <c r="AY57" i="18" s="1"/>
  <c r="O12" i="4"/>
  <c r="E66" i="2" s="1"/>
  <c r="Q12" i="4"/>
  <c r="Y12" i="4"/>
  <c r="E70" i="18" s="1"/>
  <c r="AA12" i="4"/>
  <c r="Q26" i="4"/>
  <c r="R25" i="4"/>
  <c r="L10" i="2" s="1"/>
  <c r="AA6" i="4"/>
  <c r="AB5" i="4"/>
  <c r="D9" i="2" s="1"/>
  <c r="AB20" i="4"/>
  <c r="J10" i="2" s="1"/>
  <c r="AA21" i="4"/>
  <c r="H10" i="4"/>
  <c r="F7" i="2" s="1"/>
  <c r="Y20" i="4"/>
  <c r="X19" i="4" s="1"/>
  <c r="K8" i="2" s="1"/>
  <c r="Y21" i="4"/>
  <c r="X20" i="4"/>
  <c r="J8" i="2" s="1"/>
  <c r="AA16" i="4"/>
  <c r="E108" i="18"/>
  <c r="AX69" i="18" s="1"/>
  <c r="AY69" i="18" s="1"/>
  <c r="E108" i="2"/>
  <c r="AX69" i="2" s="1"/>
  <c r="AY69" i="2" s="1"/>
  <c r="Q27" i="4"/>
  <c r="Y7" i="4"/>
  <c r="E58" i="2" s="1"/>
  <c r="AD50" i="2" s="1"/>
  <c r="AE50" i="2" s="1"/>
  <c r="AA7" i="4"/>
  <c r="E16" i="4"/>
  <c r="H20" i="4"/>
  <c r="J12" i="2" s="1"/>
  <c r="E17" i="4"/>
  <c r="R10" i="4"/>
  <c r="F8" i="2" s="1"/>
  <c r="Q11" i="4"/>
  <c r="Q15" i="13"/>
  <c r="R14" i="13" s="1"/>
  <c r="I9" i="14" s="1"/>
  <c r="H9" i="14"/>
  <c r="Q25" i="13"/>
  <c r="R24" i="13" s="1"/>
  <c r="M10" i="14" s="1"/>
  <c r="L10" i="14"/>
  <c r="R71" i="2"/>
  <c r="AU71" i="2"/>
  <c r="AV71" i="2" s="1"/>
  <c r="AK71" i="2"/>
  <c r="AL71" i="2" s="1"/>
  <c r="Z71" i="2"/>
  <c r="V71" i="2"/>
  <c r="I71" i="2"/>
  <c r="AA71" i="2"/>
  <c r="AB71" i="2" s="1"/>
  <c r="AP71" i="2"/>
  <c r="AQ71" i="2" s="1"/>
  <c r="AF71" i="2"/>
  <c r="AG71" i="2" s="1"/>
  <c r="AK59" i="18"/>
  <c r="AL59" i="18" s="1"/>
  <c r="R59" i="18"/>
  <c r="AP59" i="18"/>
  <c r="AQ59" i="18" s="1"/>
  <c r="AU59" i="18"/>
  <c r="AV59" i="18" s="1"/>
  <c r="V59" i="18"/>
  <c r="I59" i="18"/>
  <c r="Z59" i="18"/>
  <c r="AA59" i="18"/>
  <c r="AB59" i="18" s="1"/>
  <c r="AF59" i="18"/>
  <c r="AG59" i="18" s="1"/>
  <c r="R69" i="2"/>
  <c r="Z69" i="2"/>
  <c r="AA69" i="2"/>
  <c r="AB69" i="2" s="1"/>
  <c r="AK69" i="2"/>
  <c r="AL69" i="2" s="1"/>
  <c r="V69" i="2"/>
  <c r="AU69" i="2"/>
  <c r="AV69" i="2" s="1"/>
  <c r="AP69" i="2"/>
  <c r="AQ69" i="2" s="1"/>
  <c r="AF69" i="2"/>
  <c r="AG69" i="2" s="1"/>
  <c r="R57" i="2"/>
  <c r="AU57" i="2"/>
  <c r="AV57" i="2" s="1"/>
  <c r="AP57" i="2"/>
  <c r="AQ57" i="2" s="1"/>
  <c r="AK57" i="2"/>
  <c r="AL57" i="2" s="1"/>
  <c r="AF57" i="2"/>
  <c r="AG57" i="2" s="1"/>
  <c r="AA57" i="2"/>
  <c r="AB57" i="2" s="1"/>
  <c r="Z57" i="2"/>
  <c r="V57" i="2"/>
  <c r="AA20" i="13"/>
  <c r="AB19" i="13" s="1"/>
  <c r="K10" i="14" s="1"/>
  <c r="J10" i="14"/>
  <c r="I60" i="2"/>
  <c r="AA60" i="2"/>
  <c r="AB60" i="2" s="1"/>
  <c r="Z60" i="2"/>
  <c r="AF60" i="2"/>
  <c r="AG60" i="2" s="1"/>
  <c r="AK60" i="2"/>
  <c r="AL60" i="2" s="1"/>
  <c r="AP60" i="2"/>
  <c r="AQ60" i="2" s="1"/>
  <c r="AU60" i="2"/>
  <c r="AV60" i="2" s="1"/>
  <c r="R60" i="2"/>
  <c r="V60" i="2"/>
  <c r="L9" i="14"/>
  <c r="O25" i="13"/>
  <c r="N24" i="13" s="1"/>
  <c r="M9" i="14" s="1"/>
  <c r="J8" i="14"/>
  <c r="Y20" i="13"/>
  <c r="X19" i="13" s="1"/>
  <c r="K8" i="14" s="1"/>
  <c r="R72" i="2"/>
  <c r="AK72" i="2"/>
  <c r="AL72" i="2" s="1"/>
  <c r="AA72" i="2"/>
  <c r="AB72" i="2" s="1"/>
  <c r="Z72" i="2"/>
  <c r="I72" i="2"/>
  <c r="V72" i="2"/>
  <c r="AP72" i="2"/>
  <c r="AQ72" i="2" s="1"/>
  <c r="AF72" i="2"/>
  <c r="AG72" i="2" s="1"/>
  <c r="AU72" i="2"/>
  <c r="AV72" i="2" s="1"/>
  <c r="R68" i="2"/>
  <c r="I68" i="2"/>
  <c r="Z68" i="2"/>
  <c r="V68" i="2"/>
  <c r="AA68" i="2"/>
  <c r="AB68" i="2" s="1"/>
  <c r="AP68" i="2"/>
  <c r="AQ68" i="2" s="1"/>
  <c r="AK68" i="2"/>
  <c r="AL68" i="2" s="1"/>
  <c r="AF68" i="2"/>
  <c r="AG68" i="2" s="1"/>
  <c r="AU68" i="2"/>
  <c r="AV68" i="2" s="1"/>
  <c r="Z71" i="18"/>
  <c r="V71" i="18"/>
  <c r="AP71" i="18"/>
  <c r="AQ71" i="18" s="1"/>
  <c r="R71" i="18"/>
  <c r="AA71" i="18"/>
  <c r="AB71" i="18" s="1"/>
  <c r="I71" i="18"/>
  <c r="AF71" i="18"/>
  <c r="AG71" i="18" s="1"/>
  <c r="AU71" i="18"/>
  <c r="AV71" i="18" s="1"/>
  <c r="AK71" i="18"/>
  <c r="AL71" i="18" s="1"/>
  <c r="I59" i="2"/>
  <c r="V59" i="2"/>
  <c r="AA59" i="2"/>
  <c r="AB59" i="2" s="1"/>
  <c r="Z59" i="2"/>
  <c r="R59" i="2"/>
  <c r="AU59" i="2"/>
  <c r="AV59" i="2" s="1"/>
  <c r="AF59" i="2"/>
  <c r="AG59" i="2" s="1"/>
  <c r="AK59" i="2"/>
  <c r="AL59" i="2" s="1"/>
  <c r="AP59" i="2"/>
  <c r="AQ59" i="2" s="1"/>
  <c r="AP69" i="18"/>
  <c r="AQ69" i="18" s="1"/>
  <c r="R69" i="18"/>
  <c r="AK69" i="18"/>
  <c r="AL69" i="18" s="1"/>
  <c r="AF69" i="18"/>
  <c r="AG69" i="18" s="1"/>
  <c r="Z69" i="18"/>
  <c r="AA69" i="18"/>
  <c r="AB69" i="18" s="1"/>
  <c r="V69" i="18"/>
  <c r="AU69" i="18"/>
  <c r="AV69" i="18" s="1"/>
  <c r="AA57" i="18"/>
  <c r="AB57" i="18" s="1"/>
  <c r="Z57" i="18"/>
  <c r="AK57" i="18"/>
  <c r="AL57" i="18" s="1"/>
  <c r="AF57" i="18"/>
  <c r="AG57" i="18" s="1"/>
  <c r="AU57" i="18"/>
  <c r="AV57" i="18" s="1"/>
  <c r="R57" i="18"/>
  <c r="AP57" i="18"/>
  <c r="AQ57" i="18" s="1"/>
  <c r="V57" i="18"/>
  <c r="I51" i="18"/>
  <c r="Z51" i="18"/>
  <c r="AA51" i="18"/>
  <c r="AB51" i="18" s="1"/>
  <c r="AF51" i="18"/>
  <c r="AG51" i="18" s="1"/>
  <c r="AK51" i="18"/>
  <c r="AL51" i="18" s="1"/>
  <c r="R51" i="18"/>
  <c r="AP51" i="18"/>
  <c r="AQ51" i="18" s="1"/>
  <c r="AU51" i="18"/>
  <c r="AV51" i="18" s="1"/>
  <c r="V51" i="18"/>
  <c r="X24" i="13"/>
  <c r="M11" i="14" s="1"/>
  <c r="AK60" i="18"/>
  <c r="AL60" i="18" s="1"/>
  <c r="AF60" i="18"/>
  <c r="AG60" i="18" s="1"/>
  <c r="AU60" i="18"/>
  <c r="AV60" i="18" s="1"/>
  <c r="R60" i="18"/>
  <c r="AP60" i="18"/>
  <c r="AQ60" i="18" s="1"/>
  <c r="I60" i="18"/>
  <c r="V60" i="18"/>
  <c r="Z60" i="18"/>
  <c r="AA60" i="18"/>
  <c r="AB60" i="18" s="1"/>
  <c r="AF72" i="18"/>
  <c r="AG72" i="18" s="1"/>
  <c r="AA72" i="18"/>
  <c r="AB72" i="18" s="1"/>
  <c r="I72" i="18"/>
  <c r="Z72" i="18"/>
  <c r="AU72" i="18"/>
  <c r="AV72" i="18" s="1"/>
  <c r="AK72" i="18"/>
  <c r="AL72" i="18" s="1"/>
  <c r="V72" i="18"/>
  <c r="R72" i="18"/>
  <c r="AP72" i="18"/>
  <c r="AQ72" i="18" s="1"/>
  <c r="AF68" i="18"/>
  <c r="AG68" i="18" s="1"/>
  <c r="AA68" i="18"/>
  <c r="AB68" i="18" s="1"/>
  <c r="Z68" i="18"/>
  <c r="AU68" i="18"/>
  <c r="AV68" i="18" s="1"/>
  <c r="V68" i="18"/>
  <c r="I68" i="18"/>
  <c r="AP68" i="18"/>
  <c r="AQ68" i="18" s="1"/>
  <c r="AK68" i="18"/>
  <c r="AL68" i="18" s="1"/>
  <c r="R68" i="18"/>
  <c r="X65" i="14"/>
  <c r="Y65" i="14" s="1"/>
  <c r="Q20" i="13"/>
  <c r="R19" i="13" s="1"/>
  <c r="K11" i="14" s="1"/>
  <c r="J11" i="14"/>
  <c r="Z67" i="18"/>
  <c r="I67" i="18"/>
  <c r="V67" i="18"/>
  <c r="AK67" i="18"/>
  <c r="AL67" i="18" s="1"/>
  <c r="AP67" i="18"/>
  <c r="AQ67" i="18" s="1"/>
  <c r="R67" i="18"/>
  <c r="AA67" i="18"/>
  <c r="AB67" i="18" s="1"/>
  <c r="AF67" i="18"/>
  <c r="AG67" i="18" s="1"/>
  <c r="AU67" i="18"/>
  <c r="AV67" i="18" s="1"/>
  <c r="I52" i="2"/>
  <c r="R52" i="2"/>
  <c r="V52" i="2"/>
  <c r="Z52" i="2"/>
  <c r="AP52" i="2"/>
  <c r="AQ52" i="2" s="1"/>
  <c r="AK52" i="2"/>
  <c r="AL52" i="2" s="1"/>
  <c r="AF52" i="2"/>
  <c r="AG52" i="2" s="1"/>
  <c r="AA52" i="2"/>
  <c r="AB52" i="2" s="1"/>
  <c r="AU52" i="2"/>
  <c r="AV52" i="2" s="1"/>
  <c r="R65" i="2"/>
  <c r="AA65" i="2"/>
  <c r="AB65" i="2" s="1"/>
  <c r="Z65" i="2"/>
  <c r="AK65" i="2"/>
  <c r="AL65" i="2" s="1"/>
  <c r="V65" i="2"/>
  <c r="AU65" i="2"/>
  <c r="AV65" i="2" s="1"/>
  <c r="AP65" i="2"/>
  <c r="AQ65" i="2" s="1"/>
  <c r="AF65" i="2"/>
  <c r="AG65" i="2" s="1"/>
  <c r="R49" i="2"/>
  <c r="V49" i="2"/>
  <c r="AA49" i="2"/>
  <c r="AB49" i="2" s="1"/>
  <c r="AU49" i="2"/>
  <c r="AV49" i="2" s="1"/>
  <c r="Z49" i="2"/>
  <c r="AP49" i="2"/>
  <c r="AQ49" i="2" s="1"/>
  <c r="AK49" i="2"/>
  <c r="AL49" i="2" s="1"/>
  <c r="AF49" i="2"/>
  <c r="AG49" i="2" s="1"/>
  <c r="I51" i="2"/>
  <c r="Z51" i="2"/>
  <c r="R51" i="2"/>
  <c r="V51" i="2"/>
  <c r="AA51" i="2"/>
  <c r="AB51" i="2" s="1"/>
  <c r="AF51" i="2"/>
  <c r="AG51" i="2" s="1"/>
  <c r="AU51" i="2"/>
  <c r="AV51" i="2" s="1"/>
  <c r="AK51" i="2"/>
  <c r="AL51" i="2" s="1"/>
  <c r="AP51" i="2"/>
  <c r="AQ51" i="2" s="1"/>
  <c r="G25" i="13"/>
  <c r="H24" i="13" s="1"/>
  <c r="M8" i="14" s="1"/>
  <c r="L8" i="14"/>
  <c r="J7" i="14"/>
  <c r="O20" i="13"/>
  <c r="N19" i="13" s="1"/>
  <c r="K7" i="14" s="1"/>
  <c r="R50" i="2"/>
  <c r="V50" i="2"/>
  <c r="AA50" i="2"/>
  <c r="AB50" i="2" s="1"/>
  <c r="Z50" i="2"/>
  <c r="AU50" i="2"/>
  <c r="AV50" i="2" s="1"/>
  <c r="AK50" i="2"/>
  <c r="AL50" i="2" s="1"/>
  <c r="AF50" i="2"/>
  <c r="AG50" i="2" s="1"/>
  <c r="AP50" i="2"/>
  <c r="AQ50" i="2" s="1"/>
  <c r="V70" i="18"/>
  <c r="AA70" i="18"/>
  <c r="AB70" i="18" s="1"/>
  <c r="AP70" i="18"/>
  <c r="AQ70" i="18" s="1"/>
  <c r="R70" i="18"/>
  <c r="AU70" i="18"/>
  <c r="AV70" i="18" s="1"/>
  <c r="AK70" i="18"/>
  <c r="AL70" i="18" s="1"/>
  <c r="AF70" i="18"/>
  <c r="AG70" i="18" s="1"/>
  <c r="Z70" i="18"/>
  <c r="R66" i="2"/>
  <c r="AA66" i="2"/>
  <c r="AB66" i="2" s="1"/>
  <c r="Z66" i="2"/>
  <c r="V66" i="2"/>
  <c r="AU66" i="2"/>
  <c r="AV66" i="2" s="1"/>
  <c r="AP66" i="2"/>
  <c r="AQ66" i="2" s="1"/>
  <c r="AK66" i="2"/>
  <c r="AL66" i="2" s="1"/>
  <c r="AF66" i="2"/>
  <c r="AG66" i="2" s="1"/>
  <c r="AK58" i="18"/>
  <c r="AL58" i="18" s="1"/>
  <c r="V58" i="18"/>
  <c r="AU58" i="18"/>
  <c r="AV58" i="18" s="1"/>
  <c r="Z58" i="18"/>
  <c r="AF58" i="18"/>
  <c r="AG58" i="18" s="1"/>
  <c r="AA58" i="18"/>
  <c r="AB58" i="18" s="1"/>
  <c r="R58" i="18"/>
  <c r="AP58" i="18"/>
  <c r="AQ58" i="18" s="1"/>
  <c r="H8" i="14"/>
  <c r="O15" i="13"/>
  <c r="N14" i="13" s="1"/>
  <c r="I8" i="14" s="1"/>
  <c r="G20" i="13"/>
  <c r="H19" i="13" s="1"/>
  <c r="K12" i="14" s="1"/>
  <c r="J12" i="14"/>
  <c r="J9" i="14"/>
  <c r="E20" i="13"/>
  <c r="D19" i="13" s="1"/>
  <c r="K9" i="14" s="1"/>
  <c r="R67" i="2"/>
  <c r="I67" i="2"/>
  <c r="AA67" i="2"/>
  <c r="AB67" i="2" s="1"/>
  <c r="Z67" i="2"/>
  <c r="AK67" i="2"/>
  <c r="AL67" i="2" s="1"/>
  <c r="V67" i="2"/>
  <c r="AP67" i="2"/>
  <c r="AQ67" i="2" s="1"/>
  <c r="AF67" i="2"/>
  <c r="AG67" i="2" s="1"/>
  <c r="AU67" i="2"/>
  <c r="AV67" i="2" s="1"/>
  <c r="I52" i="18"/>
  <c r="V52" i="18"/>
  <c r="AA52" i="18"/>
  <c r="AB52" i="18" s="1"/>
  <c r="Z52" i="18"/>
  <c r="AK52" i="18"/>
  <c r="AL52" i="18" s="1"/>
  <c r="AF52" i="18"/>
  <c r="AG52" i="18" s="1"/>
  <c r="AU52" i="18"/>
  <c r="AV52" i="18" s="1"/>
  <c r="R52" i="18"/>
  <c r="AP52" i="18"/>
  <c r="AQ52" i="18" s="1"/>
  <c r="AP65" i="18"/>
  <c r="AQ65" i="18" s="1"/>
  <c r="R65" i="18"/>
  <c r="AF65" i="18"/>
  <c r="AG65" i="18" s="1"/>
  <c r="Z65" i="18"/>
  <c r="AA65" i="18"/>
  <c r="AB65" i="18" s="1"/>
  <c r="AK65" i="18"/>
  <c r="AL65" i="18" s="1"/>
  <c r="AU65" i="18"/>
  <c r="AV65" i="18" s="1"/>
  <c r="V65" i="18"/>
  <c r="AU49" i="18"/>
  <c r="AV49" i="18" s="1"/>
  <c r="R49" i="18"/>
  <c r="AP49" i="18"/>
  <c r="AQ49" i="18" s="1"/>
  <c r="V49" i="18"/>
  <c r="AA49" i="18"/>
  <c r="AB49" i="18" s="1"/>
  <c r="Z49" i="18"/>
  <c r="AK49" i="18"/>
  <c r="AL49" i="18" s="1"/>
  <c r="AF49" i="18"/>
  <c r="AG49" i="18" s="1"/>
  <c r="AF50" i="18"/>
  <c r="AG50" i="18" s="1"/>
  <c r="AA50" i="18"/>
  <c r="AB50" i="18" s="1"/>
  <c r="R50" i="18"/>
  <c r="AP50" i="18"/>
  <c r="AQ50" i="18" s="1"/>
  <c r="AK50" i="18"/>
  <c r="AL50" i="18" s="1"/>
  <c r="V50" i="18"/>
  <c r="AU50" i="18"/>
  <c r="AV50" i="18" s="1"/>
  <c r="Z50" i="18"/>
  <c r="R70" i="2"/>
  <c r="AA70" i="2"/>
  <c r="AB70" i="2" s="1"/>
  <c r="Z70" i="2"/>
  <c r="V70" i="2"/>
  <c r="AK70" i="2"/>
  <c r="AL70" i="2" s="1"/>
  <c r="AP70" i="2"/>
  <c r="AQ70" i="2" s="1"/>
  <c r="AF70" i="2"/>
  <c r="AG70" i="2" s="1"/>
  <c r="AU70" i="2"/>
  <c r="AV70" i="2" s="1"/>
  <c r="V66" i="18"/>
  <c r="AA66" i="18"/>
  <c r="AB66" i="18" s="1"/>
  <c r="AP66" i="18"/>
  <c r="AQ66" i="18" s="1"/>
  <c r="R66" i="18"/>
  <c r="AU66" i="18"/>
  <c r="AV66" i="18" s="1"/>
  <c r="AF66" i="18"/>
  <c r="AG66" i="18" s="1"/>
  <c r="Z66" i="18"/>
  <c r="AK66" i="18"/>
  <c r="AL66" i="18" s="1"/>
  <c r="R58" i="2"/>
  <c r="AU58" i="2"/>
  <c r="AV58" i="2" s="1"/>
  <c r="AP58" i="2"/>
  <c r="AQ58" i="2" s="1"/>
  <c r="AF58" i="2"/>
  <c r="AG58" i="2" s="1"/>
  <c r="Z58" i="2"/>
  <c r="V58" i="2"/>
  <c r="AA58" i="2"/>
  <c r="AB58" i="2" s="1"/>
  <c r="AK58" i="2"/>
  <c r="AL58" i="2" s="1"/>
  <c r="AX53" i="14"/>
  <c r="AY53" i="14" s="1"/>
  <c r="AX49" i="14"/>
  <c r="AY49" i="14" s="1"/>
  <c r="X49" i="14" s="1"/>
  <c r="Y49" i="14" s="1"/>
  <c r="L60" i="14"/>
  <c r="T60" i="14"/>
  <c r="U60" i="14" s="1"/>
  <c r="T50" i="14"/>
  <c r="T54" i="14"/>
  <c r="U54" i="14" s="1"/>
  <c r="T56" i="14"/>
  <c r="U56" i="14" s="1"/>
  <c r="T59" i="14"/>
  <c r="U59" i="14" s="1"/>
  <c r="T63" i="14"/>
  <c r="U63" i="14" s="1"/>
  <c r="L50" i="14"/>
  <c r="K50" i="14" s="1"/>
  <c r="I50" i="14" s="1"/>
  <c r="L52" i="14"/>
  <c r="L61" i="14"/>
  <c r="K61" i="14" s="1"/>
  <c r="I61" i="14" s="1"/>
  <c r="L65" i="14"/>
  <c r="AN52" i="14"/>
  <c r="AO52" i="14" s="1"/>
  <c r="AN56" i="14"/>
  <c r="AO56" i="14" s="1"/>
  <c r="AN72" i="14"/>
  <c r="AO72" i="14" s="1"/>
  <c r="AN67" i="14"/>
  <c r="AO67" i="14" s="1"/>
  <c r="AN63" i="14"/>
  <c r="AO63" i="14" s="1"/>
  <c r="AN68" i="14"/>
  <c r="AO68" i="14" s="1"/>
  <c r="AN51" i="14"/>
  <c r="AO51" i="14" s="1"/>
  <c r="AN55" i="14"/>
  <c r="AO55" i="14" s="1"/>
  <c r="AN60" i="14"/>
  <c r="AO60" i="14" s="1"/>
  <c r="AN64" i="14"/>
  <c r="AO64" i="14" s="1"/>
  <c r="AN59" i="14"/>
  <c r="AO59" i="14" s="1"/>
  <c r="T67" i="14"/>
  <c r="U67" i="14" s="1"/>
  <c r="F11" i="14"/>
  <c r="N11" i="14" s="1"/>
  <c r="O11" i="14" s="1"/>
  <c r="AA10" i="13"/>
  <c r="AB9" i="13" s="1"/>
  <c r="G11" i="14" s="1"/>
  <c r="F7" i="14"/>
  <c r="E10" i="13"/>
  <c r="D9" i="13" s="1"/>
  <c r="G10" i="14" s="1"/>
  <c r="G10" i="13"/>
  <c r="H9" i="13" s="1"/>
  <c r="G7" i="14" s="1"/>
  <c r="L64" i="14"/>
  <c r="F8" i="14"/>
  <c r="N8" i="14" s="1"/>
  <c r="O8" i="14" s="1"/>
  <c r="T66" i="14"/>
  <c r="U66" i="14" s="1"/>
  <c r="T62" i="14"/>
  <c r="U62" i="14" s="1"/>
  <c r="T57" i="14"/>
  <c r="U57" i="14" s="1"/>
  <c r="T55" i="14"/>
  <c r="U55" i="14" s="1"/>
  <c r="T65" i="14"/>
  <c r="U65" i="14" s="1"/>
  <c r="T52" i="14"/>
  <c r="U52" i="14" s="1"/>
  <c r="AD61" i="14"/>
  <c r="AE61" i="14" s="1"/>
  <c r="X61" i="14" s="1"/>
  <c r="Y61" i="14" s="1"/>
  <c r="Y10" i="13"/>
  <c r="X9" i="13" s="1"/>
  <c r="G9" i="14" s="1"/>
  <c r="T72" i="14"/>
  <c r="U72" i="14" s="1"/>
  <c r="L59" i="14"/>
  <c r="X54" i="14"/>
  <c r="Y54" i="14" s="1"/>
  <c r="L58" i="14"/>
  <c r="K58" i="14" s="1"/>
  <c r="I58" i="14" s="1"/>
  <c r="P8" i="14"/>
  <c r="AD57" i="14"/>
  <c r="AE57" i="14" s="1"/>
  <c r="X57" i="14" s="1"/>
  <c r="Y57" i="14" s="1"/>
  <c r="AD58" i="14"/>
  <c r="AE58" i="14" s="1"/>
  <c r="X58" i="14" s="1"/>
  <c r="Y58" i="14" s="1"/>
  <c r="L71" i="14"/>
  <c r="K71" i="14" s="1"/>
  <c r="I71" i="14" s="1"/>
  <c r="AD62" i="14"/>
  <c r="AE62" i="14" s="1"/>
  <c r="X62" i="14" s="1"/>
  <c r="Y62" i="14" s="1"/>
  <c r="AD53" i="14"/>
  <c r="AE53" i="14" s="1"/>
  <c r="E15" i="4"/>
  <c r="E70" i="2"/>
  <c r="E69" i="18"/>
  <c r="AI58" i="18" s="1"/>
  <c r="AJ58" i="18" s="1"/>
  <c r="AI57" i="18"/>
  <c r="AJ57" i="18" s="1"/>
  <c r="AI58" i="2"/>
  <c r="AJ58" i="2" s="1"/>
  <c r="AI57" i="2"/>
  <c r="AJ57" i="2" s="1"/>
  <c r="E66" i="18"/>
  <c r="E61" i="18"/>
  <c r="E58" i="18"/>
  <c r="AD50" i="18" s="1"/>
  <c r="AE50" i="18" s="1"/>
  <c r="L53" i="14"/>
  <c r="K53" i="14" s="1"/>
  <c r="I53" i="14" s="1"/>
  <c r="L63" i="14"/>
  <c r="L56" i="14"/>
  <c r="L49" i="14"/>
  <c r="K49" i="14" s="1"/>
  <c r="I49" i="14" s="1"/>
  <c r="L51" i="14"/>
  <c r="AF55" i="18"/>
  <c r="AG55" i="18" s="1"/>
  <c r="V55" i="18"/>
  <c r="AU55" i="18"/>
  <c r="AV55" i="18" s="1"/>
  <c r="I55" i="18"/>
  <c r="AP55" i="18"/>
  <c r="AQ55" i="18" s="1"/>
  <c r="Z55" i="18"/>
  <c r="R55" i="18"/>
  <c r="AK55" i="18"/>
  <c r="AL55" i="18" s="1"/>
  <c r="AA55" i="18"/>
  <c r="AB55" i="18" s="1"/>
  <c r="R56" i="2"/>
  <c r="I56" i="2"/>
  <c r="AA56" i="2"/>
  <c r="AB56" i="2" s="1"/>
  <c r="AU56" i="2"/>
  <c r="AV56" i="2" s="1"/>
  <c r="Z56" i="2"/>
  <c r="AP56" i="2"/>
  <c r="AQ56" i="2" s="1"/>
  <c r="AK56" i="2"/>
  <c r="AL56" i="2" s="1"/>
  <c r="AF56" i="2"/>
  <c r="AG56" i="2" s="1"/>
  <c r="V56" i="2"/>
  <c r="AA53" i="18"/>
  <c r="AB53" i="18" s="1"/>
  <c r="AS53" i="18"/>
  <c r="AT53" i="18" s="1"/>
  <c r="R53" i="18"/>
  <c r="Z53" i="18"/>
  <c r="AK53" i="18"/>
  <c r="AL53" i="18" s="1"/>
  <c r="AU53" i="18"/>
  <c r="AV53" i="18" s="1"/>
  <c r="V53" i="18"/>
  <c r="AF53" i="18"/>
  <c r="AG53" i="18" s="1"/>
  <c r="AP53" i="18"/>
  <c r="AQ53" i="18" s="1"/>
  <c r="AA54" i="18"/>
  <c r="AB54" i="18" s="1"/>
  <c r="AK54" i="18"/>
  <c r="AL54" i="18" s="1"/>
  <c r="AU54" i="18"/>
  <c r="AV54" i="18" s="1"/>
  <c r="R54" i="18"/>
  <c r="Z54" i="18"/>
  <c r="V54" i="18"/>
  <c r="AF54" i="18"/>
  <c r="AG54" i="18" s="1"/>
  <c r="AP54" i="18"/>
  <c r="AQ54" i="18" s="1"/>
  <c r="R55" i="2"/>
  <c r="I55" i="2"/>
  <c r="AA55" i="2"/>
  <c r="AB55" i="2" s="1"/>
  <c r="AP55" i="2"/>
  <c r="AQ55" i="2" s="1"/>
  <c r="AK55" i="2"/>
  <c r="AL55" i="2" s="1"/>
  <c r="AF55" i="2"/>
  <c r="AG55" i="2" s="1"/>
  <c r="V55" i="2"/>
  <c r="AU55" i="2"/>
  <c r="AV55" i="2" s="1"/>
  <c r="Z55" i="2"/>
  <c r="I56" i="18"/>
  <c r="AK56" i="18"/>
  <c r="AL56" i="18" s="1"/>
  <c r="V56" i="18"/>
  <c r="AF56" i="18"/>
  <c r="AG56" i="18" s="1"/>
  <c r="AA56" i="18"/>
  <c r="AB56" i="18" s="1"/>
  <c r="AU56" i="18"/>
  <c r="AV56" i="18" s="1"/>
  <c r="R56" i="18"/>
  <c r="Z56" i="18"/>
  <c r="AP56" i="18"/>
  <c r="AQ56" i="18" s="1"/>
  <c r="R53" i="2"/>
  <c r="Z53" i="2"/>
  <c r="V53" i="2"/>
  <c r="AA53" i="2"/>
  <c r="AB53" i="2" s="1"/>
  <c r="AS53" i="2"/>
  <c r="AT53" i="2" s="1"/>
  <c r="AP53" i="2"/>
  <c r="AQ53" i="2" s="1"/>
  <c r="AK53" i="2"/>
  <c r="AL53" i="2" s="1"/>
  <c r="AU53" i="2"/>
  <c r="AV53" i="2" s="1"/>
  <c r="AF53" i="2"/>
  <c r="AG53" i="2" s="1"/>
  <c r="R54" i="2"/>
  <c r="Z54" i="2"/>
  <c r="AA54" i="2"/>
  <c r="AB54" i="2" s="1"/>
  <c r="AU54" i="2"/>
  <c r="AV54" i="2" s="1"/>
  <c r="V54" i="2"/>
  <c r="AP54" i="2"/>
  <c r="AQ54" i="2" s="1"/>
  <c r="AK54" i="2"/>
  <c r="AL54" i="2" s="1"/>
  <c r="AF54" i="2"/>
  <c r="AG54" i="2" s="1"/>
  <c r="E76" i="2"/>
  <c r="E76" i="18"/>
  <c r="AN62" i="18" s="1"/>
  <c r="AO62" i="18" s="1"/>
  <c r="E73" i="2"/>
  <c r="AN66" i="2" s="1"/>
  <c r="AO66" i="2" s="1"/>
  <c r="E73" i="18"/>
  <c r="E75" i="2"/>
  <c r="E75" i="18"/>
  <c r="V61" i="2"/>
  <c r="AP61" i="2"/>
  <c r="AQ61" i="2" s="1"/>
  <c r="AF61" i="2"/>
  <c r="AG61" i="2" s="1"/>
  <c r="AU61" i="2"/>
  <c r="AV61" i="2" s="1"/>
  <c r="AK61" i="2"/>
  <c r="AL61" i="2" s="1"/>
  <c r="AA61" i="2"/>
  <c r="AB61" i="2" s="1"/>
  <c r="AI61" i="2"/>
  <c r="AJ61" i="2" s="1"/>
  <c r="R61" i="2"/>
  <c r="Z61" i="2"/>
  <c r="AN61" i="2"/>
  <c r="AO61" i="2" s="1"/>
  <c r="R62" i="2"/>
  <c r="AA62" i="2"/>
  <c r="AB62" i="2" s="1"/>
  <c r="AN62" i="2"/>
  <c r="AO62" i="2" s="1"/>
  <c r="Z62" i="2"/>
  <c r="AP62" i="2"/>
  <c r="AQ62" i="2" s="1"/>
  <c r="AF62" i="2"/>
  <c r="AG62" i="2" s="1"/>
  <c r="V62" i="2"/>
  <c r="AU62" i="2"/>
  <c r="AV62" i="2" s="1"/>
  <c r="AK62" i="2"/>
  <c r="AL62" i="2" s="1"/>
  <c r="AP63" i="18"/>
  <c r="AQ63" i="18" s="1"/>
  <c r="AF63" i="18"/>
  <c r="AG63" i="18" s="1"/>
  <c r="V63" i="18"/>
  <c r="AA63" i="18"/>
  <c r="AB63" i="18" s="1"/>
  <c r="AU63" i="18"/>
  <c r="AV63" i="18" s="1"/>
  <c r="AK63" i="18"/>
  <c r="AL63" i="18" s="1"/>
  <c r="Z63" i="18"/>
  <c r="R63" i="18"/>
  <c r="I63" i="18"/>
  <c r="R64" i="2"/>
  <c r="I64" i="2"/>
  <c r="AP64" i="2"/>
  <c r="AQ64" i="2" s="1"/>
  <c r="Z64" i="2"/>
  <c r="AK64" i="2"/>
  <c r="AL64" i="2" s="1"/>
  <c r="AA64" i="2"/>
  <c r="AB64" i="2" s="1"/>
  <c r="AF64" i="2"/>
  <c r="AG64" i="2" s="1"/>
  <c r="V64" i="2"/>
  <c r="AU64" i="2"/>
  <c r="AV64" i="2" s="1"/>
  <c r="E74" i="2"/>
  <c r="AN65" i="2" s="1"/>
  <c r="AO65" i="2" s="1"/>
  <c r="E74" i="18"/>
  <c r="AN65" i="18" s="1"/>
  <c r="AO65" i="18" s="1"/>
  <c r="AN61" i="18"/>
  <c r="AO61" i="18" s="1"/>
  <c r="Z61" i="18"/>
  <c r="AA61" i="18"/>
  <c r="AB61" i="18" s="1"/>
  <c r="AU61" i="18"/>
  <c r="AV61" i="18" s="1"/>
  <c r="V61" i="18"/>
  <c r="AP61" i="18"/>
  <c r="AQ61" i="18" s="1"/>
  <c r="AF61" i="18"/>
  <c r="AG61" i="18" s="1"/>
  <c r="AI61" i="18"/>
  <c r="AJ61" i="18" s="1"/>
  <c r="R61" i="18"/>
  <c r="AK61" i="18"/>
  <c r="AL61" i="18" s="1"/>
  <c r="AP62" i="18"/>
  <c r="AQ62" i="18" s="1"/>
  <c r="AF62" i="18"/>
  <c r="AG62" i="18" s="1"/>
  <c r="V62" i="18"/>
  <c r="Z62" i="18"/>
  <c r="R62" i="18"/>
  <c r="AA62" i="18"/>
  <c r="AB62" i="18" s="1"/>
  <c r="AU62" i="18"/>
  <c r="AV62" i="18" s="1"/>
  <c r="AK62" i="18"/>
  <c r="AL62" i="18" s="1"/>
  <c r="R63" i="2"/>
  <c r="I63" i="2"/>
  <c r="AA63" i="2"/>
  <c r="AB63" i="2" s="1"/>
  <c r="AP63" i="2"/>
  <c r="AQ63" i="2" s="1"/>
  <c r="Z63" i="2"/>
  <c r="AK63" i="2"/>
  <c r="AL63" i="2" s="1"/>
  <c r="AF63" i="2"/>
  <c r="AG63" i="2" s="1"/>
  <c r="V63" i="2"/>
  <c r="AU63" i="2"/>
  <c r="AV63" i="2" s="1"/>
  <c r="AP64" i="18"/>
  <c r="AQ64" i="18" s="1"/>
  <c r="AF64" i="18"/>
  <c r="AG64" i="18" s="1"/>
  <c r="V64" i="18"/>
  <c r="AK64" i="18"/>
  <c r="AL64" i="18" s="1"/>
  <c r="Z64" i="18"/>
  <c r="R64" i="18"/>
  <c r="AA64" i="18"/>
  <c r="AB64" i="18" s="1"/>
  <c r="AU64" i="18"/>
  <c r="AV64" i="18" s="1"/>
  <c r="I64" i="18"/>
  <c r="D12" i="14"/>
  <c r="N12" i="14" s="1"/>
  <c r="F9" i="18" s="1"/>
  <c r="O5" i="13"/>
  <c r="N4" i="13" s="1"/>
  <c r="E10" i="14" s="1"/>
  <c r="Q5" i="13"/>
  <c r="R4" i="13" s="1"/>
  <c r="E12" i="14" s="1"/>
  <c r="P12" i="14" s="1"/>
  <c r="G9" i="18" s="1"/>
  <c r="K64" i="14"/>
  <c r="D9" i="14"/>
  <c r="N9" i="14" s="1"/>
  <c r="O9" i="14" s="1"/>
  <c r="AA5" i="13"/>
  <c r="AB4" i="13" s="1"/>
  <c r="E9" i="14" s="1"/>
  <c r="P9" i="14" s="1"/>
  <c r="Y5" i="13"/>
  <c r="X4" i="13" s="1"/>
  <c r="E7" i="14" s="1"/>
  <c r="G12" i="18"/>
  <c r="K52" i="14"/>
  <c r="AD51" i="14"/>
  <c r="AE51" i="14" s="1"/>
  <c r="AD56" i="14"/>
  <c r="AE56" i="14" s="1"/>
  <c r="AD52" i="14"/>
  <c r="AE52" i="14" s="1"/>
  <c r="AD71" i="14"/>
  <c r="AE71" i="14" s="1"/>
  <c r="AD60" i="14"/>
  <c r="AE60" i="14" s="1"/>
  <c r="AD67" i="14"/>
  <c r="AE67" i="14" s="1"/>
  <c r="AD59" i="14"/>
  <c r="AE59" i="14" s="1"/>
  <c r="AD55" i="14"/>
  <c r="AE55" i="14" s="1"/>
  <c r="AD72" i="14"/>
  <c r="AE72" i="14" s="1"/>
  <c r="AD68" i="14"/>
  <c r="AE68" i="14" s="1"/>
  <c r="AD64" i="14"/>
  <c r="AE64" i="14" s="1"/>
  <c r="AD63" i="14"/>
  <c r="AE63" i="14" s="1"/>
  <c r="K65" i="14"/>
  <c r="I65" i="14" s="1"/>
  <c r="N10" i="4"/>
  <c r="F12" i="2" s="1"/>
  <c r="O11" i="4"/>
  <c r="AX68" i="14"/>
  <c r="AY68" i="14" s="1"/>
  <c r="AX51" i="14"/>
  <c r="AY51" i="14" s="1"/>
  <c r="AX55" i="14"/>
  <c r="AY55" i="14" s="1"/>
  <c r="AX72" i="14"/>
  <c r="AY72" i="14" s="1"/>
  <c r="AX60" i="14"/>
  <c r="AY60" i="14" s="1"/>
  <c r="AX67" i="14"/>
  <c r="AY67" i="14" s="1"/>
  <c r="AX63" i="14"/>
  <c r="AY63" i="14" s="1"/>
  <c r="AX52" i="14"/>
  <c r="AY52" i="14" s="1"/>
  <c r="AX56" i="14"/>
  <c r="AY56" i="14" s="1"/>
  <c r="AX71" i="14"/>
  <c r="AY71" i="14" s="1"/>
  <c r="AX64" i="14"/>
  <c r="AY64" i="14" s="1"/>
  <c r="AX59" i="14"/>
  <c r="AY59" i="14" s="1"/>
  <c r="AA15" i="13"/>
  <c r="AB14" i="13" s="1"/>
  <c r="I7" i="14" s="1"/>
  <c r="H7" i="14"/>
  <c r="G6" i="4"/>
  <c r="E51" i="18" s="1"/>
  <c r="G15" i="4"/>
  <c r="H14" i="4" s="1"/>
  <c r="I10" i="2" s="1"/>
  <c r="X5" i="4"/>
  <c r="D7" i="2" s="1"/>
  <c r="Y6" i="4"/>
  <c r="AB25" i="4"/>
  <c r="AA26" i="4"/>
  <c r="E7" i="4"/>
  <c r="G15" i="13"/>
  <c r="H14" i="13" s="1"/>
  <c r="I10" i="14" s="1"/>
  <c r="P10" i="14" s="1"/>
  <c r="H10" i="14"/>
  <c r="N10" i="14" s="1"/>
  <c r="K63" i="14"/>
  <c r="K51" i="14"/>
  <c r="K56" i="14"/>
  <c r="U50" i="14"/>
  <c r="T49" i="14"/>
  <c r="U49" i="14" s="1"/>
  <c r="T51" i="14"/>
  <c r="U51" i="14" s="1"/>
  <c r="T61" i="14"/>
  <c r="U61" i="14" s="1"/>
  <c r="T64" i="14"/>
  <c r="U64" i="14" s="1"/>
  <c r="T58" i="14"/>
  <c r="U58" i="14" s="1"/>
  <c r="T53" i="14"/>
  <c r="U53" i="14" s="1"/>
  <c r="L55" i="14"/>
  <c r="K55" i="14" s="1"/>
  <c r="I55" i="14" s="1"/>
  <c r="L57" i="14"/>
  <c r="K57" i="14" s="1"/>
  <c r="I57" i="14" s="1"/>
  <c r="L66" i="14"/>
  <c r="K66" i="14" s="1"/>
  <c r="I66" i="14" s="1"/>
  <c r="L62" i="14"/>
  <c r="K62" i="14" s="1"/>
  <c r="I62" i="14" s="1"/>
  <c r="L54" i="14"/>
  <c r="K54" i="14" s="1"/>
  <c r="I54" i="14" s="1"/>
  <c r="T70" i="14"/>
  <c r="U70" i="14" s="1"/>
  <c r="T69" i="14"/>
  <c r="U69" i="14" s="1"/>
  <c r="T68" i="14"/>
  <c r="U68" i="14" s="1"/>
  <c r="U71" i="14"/>
  <c r="L70" i="14"/>
  <c r="K70" i="14" s="1"/>
  <c r="I70" i="14" s="1"/>
  <c r="L69" i="14"/>
  <c r="K69" i="14" s="1"/>
  <c r="I69" i="14" s="1"/>
  <c r="L68" i="14"/>
  <c r="K68" i="14" s="1"/>
  <c r="L67" i="14"/>
  <c r="K67" i="14" s="1"/>
  <c r="P11" i="14"/>
  <c r="E25" i="13"/>
  <c r="D24" i="13" s="1"/>
  <c r="M7" i="14" s="1"/>
  <c r="L7" i="14"/>
  <c r="AB10" i="4"/>
  <c r="F11" i="2" s="1"/>
  <c r="AA11" i="4"/>
  <c r="E6" i="4"/>
  <c r="D5" i="4"/>
  <c r="D8" i="2" s="1"/>
  <c r="H5" i="4"/>
  <c r="G7" i="4"/>
  <c r="D14" i="4"/>
  <c r="I11" i="2" s="1"/>
  <c r="D25" i="4"/>
  <c r="L7" i="2" s="1"/>
  <c r="E26" i="4"/>
  <c r="G26" i="4"/>
  <c r="G27" i="4"/>
  <c r="E27" i="4"/>
  <c r="H25" i="4"/>
  <c r="L8" i="2" s="1"/>
  <c r="N20" i="4"/>
  <c r="J7" i="2" s="1"/>
  <c r="O21" i="4"/>
  <c r="E22" i="4"/>
  <c r="G22" i="4"/>
  <c r="E21" i="4"/>
  <c r="D20" i="4"/>
  <c r="G21" i="4"/>
  <c r="O17" i="4"/>
  <c r="Q17" i="4"/>
  <c r="O16" i="4"/>
  <c r="N15" i="4"/>
  <c r="H8" i="2" s="1"/>
  <c r="Q16" i="4"/>
  <c r="G12" i="4"/>
  <c r="E12" i="4"/>
  <c r="D10" i="4"/>
  <c r="O7" i="4"/>
  <c r="Q7" i="4"/>
  <c r="N5" i="4"/>
  <c r="D10" i="2" s="1"/>
  <c r="O6" i="4"/>
  <c r="Q6" i="4"/>
  <c r="F9" i="2"/>
  <c r="Q25" i="4"/>
  <c r="R24" i="4" s="1"/>
  <c r="M10" i="2" s="1"/>
  <c r="AA5" i="4"/>
  <c r="AB4" i="4" s="1"/>
  <c r="E9" i="2" s="1"/>
  <c r="Y5" i="4"/>
  <c r="AB15" i="4"/>
  <c r="Y15" i="4" s="1"/>
  <c r="X14" i="4" s="1"/>
  <c r="I12" i="2" s="1"/>
  <c r="O25" i="4"/>
  <c r="N24" i="4" s="1"/>
  <c r="M9" i="2" s="1"/>
  <c r="Q20" i="4"/>
  <c r="R19" i="4" s="1"/>
  <c r="K11" i="2" s="1"/>
  <c r="Q10" i="4"/>
  <c r="R9" i="4" s="1"/>
  <c r="G8" i="2" s="1"/>
  <c r="Q5" i="4"/>
  <c r="AA20" i="4"/>
  <c r="AB19" i="4" s="1"/>
  <c r="K10" i="2" s="1"/>
  <c r="M58" i="2" l="1"/>
  <c r="AC58" i="2"/>
  <c r="H58" i="2"/>
  <c r="P58" i="2"/>
  <c r="AR58" i="2"/>
  <c r="AR66" i="18"/>
  <c r="P66" i="18"/>
  <c r="N70" i="2"/>
  <c r="AH70" i="2"/>
  <c r="AW50" i="18"/>
  <c r="Q50" i="18"/>
  <c r="O49" i="18"/>
  <c r="AM49" i="18"/>
  <c r="AR49" i="18"/>
  <c r="P49" i="18"/>
  <c r="Q65" i="18"/>
  <c r="AW65" i="18"/>
  <c r="AH65" i="18"/>
  <c r="N65" i="18"/>
  <c r="AW67" i="2"/>
  <c r="Q67" i="2"/>
  <c r="AM67" i="2"/>
  <c r="O67" i="2"/>
  <c r="Q58" i="18"/>
  <c r="AW58" i="18"/>
  <c r="AM66" i="2"/>
  <c r="O66" i="2"/>
  <c r="AH70" i="18"/>
  <c r="N70" i="18"/>
  <c r="AR70" i="18"/>
  <c r="P70" i="18"/>
  <c r="AH50" i="2"/>
  <c r="N50" i="2"/>
  <c r="M50" i="2"/>
  <c r="H50" i="2"/>
  <c r="AC50" i="2"/>
  <c r="AM51" i="2"/>
  <c r="O51" i="2"/>
  <c r="AH49" i="2"/>
  <c r="N49" i="2"/>
  <c r="Q49" i="2"/>
  <c r="AW49" i="2"/>
  <c r="N65" i="2"/>
  <c r="AH65" i="2"/>
  <c r="AM65" i="2"/>
  <c r="O65" i="2"/>
  <c r="AW52" i="2"/>
  <c r="Q52" i="2"/>
  <c r="P52" i="2"/>
  <c r="AR52" i="2"/>
  <c r="H68" i="18"/>
  <c r="K68" i="18" s="1"/>
  <c r="AC68" i="18"/>
  <c r="M68" i="18"/>
  <c r="AC69" i="18"/>
  <c r="M69" i="18"/>
  <c r="H69" i="18"/>
  <c r="AH59" i="2"/>
  <c r="N59" i="2"/>
  <c r="M59" i="2"/>
  <c r="AC59" i="2"/>
  <c r="H59" i="2"/>
  <c r="AW71" i="18"/>
  <c r="Q71" i="18"/>
  <c r="AW68" i="2"/>
  <c r="Q68" i="2"/>
  <c r="M68" i="2"/>
  <c r="AC68" i="2"/>
  <c r="H68" i="2"/>
  <c r="O72" i="2"/>
  <c r="AM72" i="2"/>
  <c r="Q60" i="2"/>
  <c r="AW60" i="2"/>
  <c r="AH57" i="2"/>
  <c r="N57" i="2"/>
  <c r="M71" i="2"/>
  <c r="AC71" i="2"/>
  <c r="H71" i="2"/>
  <c r="K71" i="2" s="1"/>
  <c r="O71" i="2"/>
  <c r="AM71" i="2"/>
  <c r="E60" i="2"/>
  <c r="E60" i="18"/>
  <c r="E72" i="18"/>
  <c r="AI65" i="18" s="1"/>
  <c r="AJ65" i="18" s="1"/>
  <c r="E72" i="2"/>
  <c r="AI65" i="2" s="1"/>
  <c r="AJ65" i="2" s="1"/>
  <c r="E106" i="2"/>
  <c r="AX65" i="2" s="1"/>
  <c r="AY65" i="2" s="1"/>
  <c r="E106" i="18"/>
  <c r="AX65" i="18" s="1"/>
  <c r="AY65" i="18" s="1"/>
  <c r="Q58" i="2"/>
  <c r="AW58" i="2"/>
  <c r="AH66" i="18"/>
  <c r="N66" i="18"/>
  <c r="H66" i="18"/>
  <c r="AC66" i="18"/>
  <c r="M66" i="18"/>
  <c r="P70" i="2"/>
  <c r="AR70" i="2"/>
  <c r="M70" i="2"/>
  <c r="AC70" i="2"/>
  <c r="H70" i="2"/>
  <c r="H50" i="18"/>
  <c r="AC50" i="18"/>
  <c r="M50" i="18"/>
  <c r="AM65" i="18"/>
  <c r="O65" i="18"/>
  <c r="AW52" i="18"/>
  <c r="Q52" i="18"/>
  <c r="M52" i="18"/>
  <c r="H52" i="18"/>
  <c r="K52" i="18" s="1"/>
  <c r="AC52" i="18"/>
  <c r="AH67" i="2"/>
  <c r="N67" i="2"/>
  <c r="AC58" i="18"/>
  <c r="M58" i="18"/>
  <c r="H58" i="18"/>
  <c r="P66" i="2"/>
  <c r="AR66" i="2"/>
  <c r="AC66" i="2"/>
  <c r="M66" i="2"/>
  <c r="H66" i="2"/>
  <c r="AM70" i="18"/>
  <c r="O70" i="18"/>
  <c r="AC70" i="18"/>
  <c r="M70" i="18"/>
  <c r="H70" i="18"/>
  <c r="O50" i="2"/>
  <c r="AM50" i="2"/>
  <c r="Q51" i="2"/>
  <c r="AW51" i="2"/>
  <c r="AM49" i="2"/>
  <c r="O49" i="2"/>
  <c r="AC49" i="2"/>
  <c r="H49" i="2"/>
  <c r="M49" i="2"/>
  <c r="AR65" i="2"/>
  <c r="P65" i="2"/>
  <c r="M52" i="2"/>
  <c r="AC52" i="2"/>
  <c r="H52" i="2"/>
  <c r="AW67" i="18"/>
  <c r="Q67" i="18"/>
  <c r="AR67" i="18"/>
  <c r="P67" i="18"/>
  <c r="AH68" i="18"/>
  <c r="N68" i="18"/>
  <c r="AM72" i="18"/>
  <c r="O72" i="18"/>
  <c r="M72" i="18"/>
  <c r="H72" i="18"/>
  <c r="K72" i="18" s="1"/>
  <c r="AC72" i="18"/>
  <c r="AW60" i="18"/>
  <c r="Q60" i="18"/>
  <c r="AM51" i="18"/>
  <c r="O51" i="18"/>
  <c r="Q57" i="18"/>
  <c r="AW57" i="18"/>
  <c r="AC57" i="18"/>
  <c r="M57" i="18"/>
  <c r="H57" i="18"/>
  <c r="AR69" i="18"/>
  <c r="P69" i="18"/>
  <c r="AW59" i="2"/>
  <c r="Q59" i="2"/>
  <c r="AH71" i="18"/>
  <c r="N71" i="18"/>
  <c r="AR71" i="18"/>
  <c r="P71" i="18"/>
  <c r="N68" i="2"/>
  <c r="AH68" i="2"/>
  <c r="AW72" i="2"/>
  <c r="Q72" i="2"/>
  <c r="AR60" i="2"/>
  <c r="P60" i="2"/>
  <c r="M60" i="2"/>
  <c r="AC60" i="2"/>
  <c r="H60" i="2"/>
  <c r="O57" i="2"/>
  <c r="AM57" i="2"/>
  <c r="N69" i="2"/>
  <c r="AH69" i="2"/>
  <c r="O69" i="2"/>
  <c r="AM69" i="2"/>
  <c r="AH59" i="18"/>
  <c r="N59" i="18"/>
  <c r="AM59" i="18"/>
  <c r="O59" i="18"/>
  <c r="AW71" i="2"/>
  <c r="Q71" i="2"/>
  <c r="E83" i="2"/>
  <c r="AN50" i="2" s="1"/>
  <c r="AO50" i="2" s="1"/>
  <c r="E83" i="18"/>
  <c r="AN50" i="18" s="1"/>
  <c r="AO50" i="18" s="1"/>
  <c r="E59" i="2"/>
  <c r="E59" i="18"/>
  <c r="E63" i="2"/>
  <c r="AI50" i="2" s="1"/>
  <c r="AJ50" i="2" s="1"/>
  <c r="E63" i="18"/>
  <c r="AI50" i="18" s="1"/>
  <c r="AJ50" i="18" s="1"/>
  <c r="E105" i="18"/>
  <c r="AX66" i="18" s="1"/>
  <c r="AY66" i="18" s="1"/>
  <c r="E105" i="2"/>
  <c r="AX66" i="2" s="1"/>
  <c r="AY66" i="2" s="1"/>
  <c r="E51" i="2"/>
  <c r="Q66" i="18"/>
  <c r="AW66" i="18"/>
  <c r="AM70" i="2"/>
  <c r="O70" i="2"/>
  <c r="O50" i="18"/>
  <c r="AM50" i="18"/>
  <c r="AH50" i="18"/>
  <c r="N50" i="18"/>
  <c r="H49" i="18"/>
  <c r="AC49" i="18"/>
  <c r="M49" i="18"/>
  <c r="AW49" i="18"/>
  <c r="Q49" i="18"/>
  <c r="H65" i="18"/>
  <c r="AC65" i="18"/>
  <c r="M65" i="18"/>
  <c r="T65" i="18" s="1"/>
  <c r="U65" i="18" s="1"/>
  <c r="AR65" i="18"/>
  <c r="P65" i="18"/>
  <c r="AH52" i="18"/>
  <c r="N52" i="18"/>
  <c r="AR67" i="2"/>
  <c r="P67" i="2"/>
  <c r="M67" i="2"/>
  <c r="AC67" i="2"/>
  <c r="L67" i="2" s="1"/>
  <c r="H67" i="2"/>
  <c r="K67" i="2" s="1"/>
  <c r="AH58" i="18"/>
  <c r="N58" i="18"/>
  <c r="AM58" i="18"/>
  <c r="O58" i="18"/>
  <c r="Q66" i="2"/>
  <c r="AW66" i="2"/>
  <c r="AW70" i="18"/>
  <c r="Q70" i="18"/>
  <c r="Q50" i="2"/>
  <c r="AW50" i="2"/>
  <c r="AH51" i="2"/>
  <c r="N51" i="2"/>
  <c r="P49" i="2"/>
  <c r="AR49" i="2"/>
  <c r="Q65" i="2"/>
  <c r="AW65" i="2"/>
  <c r="M65" i="2"/>
  <c r="AC65" i="2"/>
  <c r="H65" i="2"/>
  <c r="N52" i="2"/>
  <c r="AH52" i="2"/>
  <c r="AH67" i="18"/>
  <c r="N67" i="18"/>
  <c r="AM67" i="18"/>
  <c r="O67" i="18"/>
  <c r="AM68" i="18"/>
  <c r="O68" i="18"/>
  <c r="AW68" i="18"/>
  <c r="Q68" i="18"/>
  <c r="AR72" i="18"/>
  <c r="P72" i="18"/>
  <c r="AW72" i="18"/>
  <c r="Q72" i="18"/>
  <c r="AH72" i="18"/>
  <c r="N72" i="18"/>
  <c r="AH60" i="18"/>
  <c r="N60" i="18"/>
  <c r="AW51" i="18"/>
  <c r="Q51" i="18"/>
  <c r="AH51" i="18"/>
  <c r="N51" i="18"/>
  <c r="AH57" i="18"/>
  <c r="N57" i="18"/>
  <c r="AW69" i="18"/>
  <c r="Q69" i="18"/>
  <c r="AH69" i="18"/>
  <c r="N69" i="18"/>
  <c r="P59" i="2"/>
  <c r="AR59" i="2"/>
  <c r="O68" i="2"/>
  <c r="AM68" i="2"/>
  <c r="N72" i="2"/>
  <c r="AH72" i="2"/>
  <c r="AM60" i="2"/>
  <c r="O60" i="2"/>
  <c r="AR57" i="2"/>
  <c r="P57" i="2"/>
  <c r="AR69" i="2"/>
  <c r="P69" i="2"/>
  <c r="AC69" i="2"/>
  <c r="M69" i="2"/>
  <c r="H69" i="2"/>
  <c r="H59" i="18"/>
  <c r="AC59" i="18"/>
  <c r="M59" i="18"/>
  <c r="AW59" i="18"/>
  <c r="Q59" i="18"/>
  <c r="AH71" i="2"/>
  <c r="N71" i="2"/>
  <c r="E104" i="2"/>
  <c r="AX62" i="2" s="1"/>
  <c r="AY62" i="2" s="1"/>
  <c r="E104" i="18"/>
  <c r="AX62" i="18" s="1"/>
  <c r="AY62" i="18" s="1"/>
  <c r="E95" i="2"/>
  <c r="AS61" i="2" s="1"/>
  <c r="AT61" i="2" s="1"/>
  <c r="E95" i="18"/>
  <c r="AS61" i="18" s="1"/>
  <c r="AT61" i="18" s="1"/>
  <c r="E68" i="18"/>
  <c r="E68" i="2"/>
  <c r="E81" i="2"/>
  <c r="AN70" i="2" s="1"/>
  <c r="AO70" i="2" s="1"/>
  <c r="E81" i="18"/>
  <c r="AN70" i="18" s="1"/>
  <c r="AO70" i="18" s="1"/>
  <c r="E96" i="2"/>
  <c r="AS62" i="2" s="1"/>
  <c r="AT62" i="2" s="1"/>
  <c r="E96" i="18"/>
  <c r="AS62" i="18" s="1"/>
  <c r="AT62" i="18" s="1"/>
  <c r="E101" i="18"/>
  <c r="AX58" i="18" s="1"/>
  <c r="AY58" i="18" s="1"/>
  <c r="E101" i="2"/>
  <c r="AX58" i="2" s="1"/>
  <c r="AY58" i="2" s="1"/>
  <c r="AM58" i="2"/>
  <c r="O58" i="2"/>
  <c r="AH58" i="2"/>
  <c r="N58" i="2"/>
  <c r="AM66" i="18"/>
  <c r="O66" i="18"/>
  <c r="Q70" i="2"/>
  <c r="T70" i="2" s="1"/>
  <c r="U70" i="2" s="1"/>
  <c r="AW70" i="2"/>
  <c r="AR50" i="18"/>
  <c r="P50" i="18"/>
  <c r="AH49" i="18"/>
  <c r="N49" i="18"/>
  <c r="AR52" i="18"/>
  <c r="P52" i="18"/>
  <c r="AM52" i="18"/>
  <c r="O52" i="18"/>
  <c r="AR58" i="18"/>
  <c r="P58" i="18"/>
  <c r="AH66" i="2"/>
  <c r="N66" i="2"/>
  <c r="P50" i="2"/>
  <c r="AR50" i="2"/>
  <c r="AR51" i="2"/>
  <c r="P51" i="2"/>
  <c r="AC51" i="2"/>
  <c r="M51" i="2"/>
  <c r="H51" i="2"/>
  <c r="K51" i="2" s="1"/>
  <c r="O52" i="2"/>
  <c r="AM52" i="2"/>
  <c r="H67" i="18"/>
  <c r="AC67" i="18"/>
  <c r="L67" i="18" s="1"/>
  <c r="K67" i="18" s="1"/>
  <c r="M67" i="18"/>
  <c r="T67" i="18" s="1"/>
  <c r="U67" i="18" s="1"/>
  <c r="AR68" i="18"/>
  <c r="P68" i="18"/>
  <c r="H60" i="18"/>
  <c r="K60" i="18" s="1"/>
  <c r="AC60" i="18"/>
  <c r="M60" i="18"/>
  <c r="AR60" i="18"/>
  <c r="P60" i="18"/>
  <c r="AM60" i="18"/>
  <c r="O60" i="18"/>
  <c r="AR51" i="18"/>
  <c r="P51" i="18"/>
  <c r="M51" i="18"/>
  <c r="H51" i="18"/>
  <c r="AC51" i="18"/>
  <c r="L51" i="18" s="1"/>
  <c r="K51" i="18" s="1"/>
  <c r="AR57" i="18"/>
  <c r="P57" i="18"/>
  <c r="AM57" i="18"/>
  <c r="O57" i="18"/>
  <c r="AM69" i="18"/>
  <c r="O69" i="18"/>
  <c r="O59" i="2"/>
  <c r="AM59" i="2"/>
  <c r="AM71" i="18"/>
  <c r="O71" i="18"/>
  <c r="M71" i="18"/>
  <c r="H71" i="18"/>
  <c r="AC71" i="18"/>
  <c r="L71" i="18" s="1"/>
  <c r="K71" i="18" s="1"/>
  <c r="P68" i="2"/>
  <c r="AR68" i="2"/>
  <c r="P72" i="2"/>
  <c r="AR72" i="2"/>
  <c r="AC72" i="2"/>
  <c r="M72" i="2"/>
  <c r="H72" i="2"/>
  <c r="K72" i="2" s="1"/>
  <c r="AH60" i="2"/>
  <c r="N60" i="2"/>
  <c r="AC57" i="2"/>
  <c r="M57" i="2"/>
  <c r="H57" i="2"/>
  <c r="K57" i="2" s="1"/>
  <c r="I57" i="2" s="1"/>
  <c r="Q57" i="2"/>
  <c r="T57" i="2" s="1"/>
  <c r="AW57" i="2"/>
  <c r="L57" i="2" s="1"/>
  <c r="AW69" i="2"/>
  <c r="Q69" i="2"/>
  <c r="AR59" i="18"/>
  <c r="P59" i="18"/>
  <c r="AR71" i="2"/>
  <c r="P71" i="2"/>
  <c r="E67" i="2"/>
  <c r="E67" i="18"/>
  <c r="E93" i="2"/>
  <c r="AS54" i="2" s="1"/>
  <c r="AT54" i="2" s="1"/>
  <c r="E93" i="18"/>
  <c r="AS54" i="18" s="1"/>
  <c r="AT54" i="18" s="1"/>
  <c r="E103" i="2"/>
  <c r="AX61" i="2" s="1"/>
  <c r="AY61" i="2" s="1"/>
  <c r="E103" i="18"/>
  <c r="AX61" i="18" s="1"/>
  <c r="AY61" i="18" s="1"/>
  <c r="E92" i="2"/>
  <c r="AS65" i="2" s="1"/>
  <c r="AT65" i="2" s="1"/>
  <c r="E92" i="18"/>
  <c r="AS65" i="18" s="1"/>
  <c r="AT65" i="18" s="1"/>
  <c r="E91" i="2"/>
  <c r="AS66" i="2" s="1"/>
  <c r="AT66" i="2" s="1"/>
  <c r="E91" i="18"/>
  <c r="AS66" i="18" s="1"/>
  <c r="AT66" i="18" s="1"/>
  <c r="E82" i="2"/>
  <c r="AN69" i="2" s="1"/>
  <c r="AO69" i="2" s="1"/>
  <c r="E82" i="18"/>
  <c r="AN69" i="18" s="1"/>
  <c r="AO69" i="18" s="1"/>
  <c r="X53" i="14"/>
  <c r="Y53" i="14" s="1"/>
  <c r="F12" i="18"/>
  <c r="X56" i="14"/>
  <c r="Y56" i="14" s="1"/>
  <c r="X59" i="14"/>
  <c r="Y59" i="14" s="1"/>
  <c r="X52" i="14"/>
  <c r="Y52" i="14" s="1"/>
  <c r="X72" i="14"/>
  <c r="Y72" i="14" s="1"/>
  <c r="X51" i="14"/>
  <c r="Y51" i="14" s="1"/>
  <c r="X63" i="14"/>
  <c r="Y63" i="14" s="1"/>
  <c r="X55" i="14"/>
  <c r="Y55" i="14" s="1"/>
  <c r="X68" i="14"/>
  <c r="Y68" i="14" s="1"/>
  <c r="F11" i="18"/>
  <c r="P7" i="14"/>
  <c r="Q11" i="14" s="1"/>
  <c r="L12" i="2"/>
  <c r="N12" i="2" s="1"/>
  <c r="O12" i="2" s="1"/>
  <c r="Y25" i="4"/>
  <c r="X24" i="4" s="1"/>
  <c r="M11" i="2" s="1"/>
  <c r="AA25" i="4"/>
  <c r="AB24" i="4" s="1"/>
  <c r="M12" i="2" s="1"/>
  <c r="Q15" i="4"/>
  <c r="AN66" i="18"/>
  <c r="AO66" i="18" s="1"/>
  <c r="AA10" i="4"/>
  <c r="Y10" i="4"/>
  <c r="X9" i="4" s="1"/>
  <c r="G9" i="2" s="1"/>
  <c r="F8" i="18"/>
  <c r="G11" i="18"/>
  <c r="X71" i="14"/>
  <c r="Y71" i="14" s="1"/>
  <c r="X67" i="14"/>
  <c r="Y67" i="14" s="1"/>
  <c r="O12" i="14"/>
  <c r="AH54" i="2"/>
  <c r="N54" i="2"/>
  <c r="AR54" i="2"/>
  <c r="P54" i="2"/>
  <c r="AC54" i="2"/>
  <c r="M54" i="2"/>
  <c r="H54" i="2"/>
  <c r="AW53" i="2"/>
  <c r="Q53" i="2"/>
  <c r="AR53" i="2"/>
  <c r="P53" i="2"/>
  <c r="AC53" i="2"/>
  <c r="M53" i="2"/>
  <c r="H53" i="2"/>
  <c r="P56" i="18"/>
  <c r="AR56" i="18"/>
  <c r="AC56" i="18"/>
  <c r="H56" i="18"/>
  <c r="M56" i="18"/>
  <c r="AW55" i="2"/>
  <c r="Q55" i="2"/>
  <c r="AH55" i="2"/>
  <c r="N55" i="2"/>
  <c r="AR55" i="2"/>
  <c r="P55" i="2"/>
  <c r="P54" i="18"/>
  <c r="AR54" i="18"/>
  <c r="AW54" i="18"/>
  <c r="Q54" i="18"/>
  <c r="H54" i="18"/>
  <c r="M54" i="18"/>
  <c r="AC54" i="18"/>
  <c r="AR53" i="18"/>
  <c r="P53" i="18"/>
  <c r="AM53" i="18"/>
  <c r="O53" i="18"/>
  <c r="H56" i="2"/>
  <c r="AH56" i="2"/>
  <c r="N56" i="2"/>
  <c r="AR56" i="2"/>
  <c r="P56" i="2"/>
  <c r="AW56" i="2"/>
  <c r="Q56" i="2"/>
  <c r="AC55" i="18"/>
  <c r="H55" i="18"/>
  <c r="M55" i="18"/>
  <c r="P55" i="18"/>
  <c r="AR55" i="18"/>
  <c r="Q55" i="18"/>
  <c r="AW55" i="18"/>
  <c r="N55" i="18"/>
  <c r="AH55" i="18"/>
  <c r="AM54" i="2"/>
  <c r="O54" i="2"/>
  <c r="AW54" i="2"/>
  <c r="Q54" i="2"/>
  <c r="AH53" i="2"/>
  <c r="N53" i="2"/>
  <c r="AM53" i="2"/>
  <c r="O53" i="2"/>
  <c r="Q56" i="18"/>
  <c r="AW56" i="18"/>
  <c r="N56" i="18"/>
  <c r="AH56" i="18"/>
  <c r="O56" i="18"/>
  <c r="AM56" i="18"/>
  <c r="AM55" i="2"/>
  <c r="O55" i="2"/>
  <c r="AC55" i="2"/>
  <c r="M55" i="2"/>
  <c r="H55" i="2"/>
  <c r="N54" i="18"/>
  <c r="AH54" i="18"/>
  <c r="AM54" i="18"/>
  <c r="O54" i="18"/>
  <c r="AH53" i="18"/>
  <c r="N53" i="18"/>
  <c r="AW53" i="18"/>
  <c r="Q53" i="18"/>
  <c r="H53" i="18"/>
  <c r="M53" i="18"/>
  <c r="AC53" i="18"/>
  <c r="AM56" i="2"/>
  <c r="O56" i="2"/>
  <c r="AC56" i="2"/>
  <c r="M56" i="2"/>
  <c r="O55" i="18"/>
  <c r="AM55" i="18"/>
  <c r="E64" i="2"/>
  <c r="AI49" i="2" s="1"/>
  <c r="AJ49" i="2" s="1"/>
  <c r="E64" i="18"/>
  <c r="AI49" i="18" s="1"/>
  <c r="AJ49" i="18" s="1"/>
  <c r="E79" i="2"/>
  <c r="AN58" i="2" s="1"/>
  <c r="AO58" i="2" s="1"/>
  <c r="E79" i="18"/>
  <c r="AN58" i="18" s="1"/>
  <c r="AO58" i="18" s="1"/>
  <c r="E77" i="2"/>
  <c r="E77" i="18"/>
  <c r="E78" i="2"/>
  <c r="E78" i="18"/>
  <c r="AN53" i="18" s="1"/>
  <c r="AO53" i="18" s="1"/>
  <c r="E89" i="2"/>
  <c r="AS50" i="2" s="1"/>
  <c r="AT50" i="2" s="1"/>
  <c r="E89" i="18"/>
  <c r="AS50" i="18" s="1"/>
  <c r="AT50" i="18" s="1"/>
  <c r="Q64" i="18"/>
  <c r="AW64" i="18"/>
  <c r="N64" i="18"/>
  <c r="AH64" i="18"/>
  <c r="AW63" i="2"/>
  <c r="Q63" i="2"/>
  <c r="AH63" i="2"/>
  <c r="N63" i="2"/>
  <c r="AC63" i="2"/>
  <c r="M63" i="2"/>
  <c r="H63" i="2"/>
  <c r="AW62" i="18"/>
  <c r="Q62" i="18"/>
  <c r="P62" i="18"/>
  <c r="AR62" i="18"/>
  <c r="N61" i="18"/>
  <c r="AH61" i="18"/>
  <c r="AW61" i="18"/>
  <c r="Q61" i="18"/>
  <c r="M64" i="2"/>
  <c r="AC64" i="2"/>
  <c r="H64" i="2"/>
  <c r="Q63" i="18"/>
  <c r="AW63" i="18"/>
  <c r="P63" i="18"/>
  <c r="AR63" i="18"/>
  <c r="AW62" i="2"/>
  <c r="Q62" i="2"/>
  <c r="AH62" i="2"/>
  <c r="N62" i="2"/>
  <c r="O61" i="2"/>
  <c r="AM61" i="2"/>
  <c r="AH61" i="2"/>
  <c r="N61" i="2"/>
  <c r="N8" i="2"/>
  <c r="D8" i="18" s="1"/>
  <c r="AB9" i="4"/>
  <c r="G11" i="2" s="1"/>
  <c r="X4" i="4"/>
  <c r="E7" i="2" s="1"/>
  <c r="R14" i="4"/>
  <c r="I9" i="2" s="1"/>
  <c r="E62" i="2"/>
  <c r="AI62" i="2" s="1"/>
  <c r="AJ62" i="2" s="1"/>
  <c r="E62" i="18"/>
  <c r="AI62" i="18" s="1"/>
  <c r="AJ62" i="18" s="1"/>
  <c r="E80" i="2"/>
  <c r="AN57" i="2" s="1"/>
  <c r="AO57" i="2" s="1"/>
  <c r="E80" i="18"/>
  <c r="AN57" i="18" s="1"/>
  <c r="AO57" i="18" s="1"/>
  <c r="E71" i="2"/>
  <c r="AI66" i="2" s="1"/>
  <c r="AJ66" i="2" s="1"/>
  <c r="E71" i="18"/>
  <c r="AI66" i="18" s="1"/>
  <c r="AJ66" i="18" s="1"/>
  <c r="AC64" i="18"/>
  <c r="H64" i="18"/>
  <c r="M64" i="18"/>
  <c r="O64" i="18"/>
  <c r="AM64" i="18"/>
  <c r="P64" i="18"/>
  <c r="AR64" i="18"/>
  <c r="AM63" i="2"/>
  <c r="O63" i="2"/>
  <c r="AR63" i="2"/>
  <c r="P63" i="2"/>
  <c r="O62" i="18"/>
  <c r="AM62" i="18"/>
  <c r="H62" i="18"/>
  <c r="M62" i="18"/>
  <c r="AC62" i="18"/>
  <c r="N62" i="18"/>
  <c r="AH62" i="18"/>
  <c r="O61" i="18"/>
  <c r="AM61" i="18"/>
  <c r="P61" i="18"/>
  <c r="AR61" i="18"/>
  <c r="AC61" i="18"/>
  <c r="M61" i="18"/>
  <c r="H61" i="18"/>
  <c r="AW64" i="2"/>
  <c r="Q64" i="2"/>
  <c r="AH64" i="2"/>
  <c r="N64" i="2"/>
  <c r="AM64" i="2"/>
  <c r="O64" i="2"/>
  <c r="AR64" i="2"/>
  <c r="P64" i="2"/>
  <c r="O63" i="18"/>
  <c r="AM63" i="18"/>
  <c r="AC63" i="18"/>
  <c r="H63" i="18"/>
  <c r="M63" i="18"/>
  <c r="N63" i="18"/>
  <c r="AH63" i="18"/>
  <c r="AM62" i="2"/>
  <c r="O62" i="2"/>
  <c r="AR62" i="2"/>
  <c r="P62" i="2"/>
  <c r="AC62" i="2"/>
  <c r="M62" i="2"/>
  <c r="H62" i="2"/>
  <c r="M61" i="2"/>
  <c r="AC61" i="2"/>
  <c r="H61" i="2"/>
  <c r="AW61" i="2"/>
  <c r="Q61" i="2"/>
  <c r="AR61" i="2"/>
  <c r="P61" i="2"/>
  <c r="AN71" i="18"/>
  <c r="AO71" i="18" s="1"/>
  <c r="AN52" i="18"/>
  <c r="AO52" i="18" s="1"/>
  <c r="AN59" i="18"/>
  <c r="AO59" i="18" s="1"/>
  <c r="E54" i="2"/>
  <c r="E54" i="18"/>
  <c r="E56" i="2"/>
  <c r="E56" i="18"/>
  <c r="X64" i="14"/>
  <c r="Y64" i="14" s="1"/>
  <c r="X60" i="14"/>
  <c r="Y60" i="14" s="1"/>
  <c r="Q12" i="14"/>
  <c r="J54" i="14"/>
  <c r="S71" i="14"/>
  <c r="G8" i="18"/>
  <c r="E87" i="2"/>
  <c r="E87" i="18"/>
  <c r="E85" i="2"/>
  <c r="E85" i="18"/>
  <c r="E86" i="2"/>
  <c r="E86" i="18"/>
  <c r="AS58" i="18" s="1"/>
  <c r="AT58" i="18" s="1"/>
  <c r="E88" i="2"/>
  <c r="AS72" i="2" s="1"/>
  <c r="AT72" i="2" s="1"/>
  <c r="E88" i="18"/>
  <c r="E100" i="2"/>
  <c r="E100" i="18"/>
  <c r="E98" i="2"/>
  <c r="E98" i="18"/>
  <c r="E65" i="2"/>
  <c r="E65" i="18"/>
  <c r="O10" i="4"/>
  <c r="N9" i="4" s="1"/>
  <c r="G12" i="2" s="1"/>
  <c r="E53" i="2"/>
  <c r="E53" i="18"/>
  <c r="E55" i="2"/>
  <c r="AD69" i="2" s="1"/>
  <c r="AE69" i="2" s="1"/>
  <c r="E55" i="18"/>
  <c r="AD69" i="18" s="1"/>
  <c r="AE69" i="18" s="1"/>
  <c r="G7" i="18"/>
  <c r="G10" i="18"/>
  <c r="O10" i="14"/>
  <c r="J62" i="14"/>
  <c r="J58" i="14"/>
  <c r="N7" i="14"/>
  <c r="F10" i="18" s="1"/>
  <c r="E107" i="2"/>
  <c r="AX70" i="2" s="1"/>
  <c r="AY70" i="2" s="1"/>
  <c r="E107" i="18"/>
  <c r="AX70" i="18" s="1"/>
  <c r="AY70" i="18" s="1"/>
  <c r="E52" i="2"/>
  <c r="AD65" i="2" s="1"/>
  <c r="AE65" i="2" s="1"/>
  <c r="X65" i="2" s="1"/>
  <c r="Y65" i="2" s="1"/>
  <c r="E52" i="18"/>
  <c r="AD65" i="18" s="1"/>
  <c r="AE65" i="18" s="1"/>
  <c r="X65" i="18" s="1"/>
  <c r="Y65" i="18" s="1"/>
  <c r="E50" i="2"/>
  <c r="E50" i="18"/>
  <c r="O8" i="2"/>
  <c r="E49" i="2"/>
  <c r="E49" i="18"/>
  <c r="E99" i="2"/>
  <c r="E99" i="18"/>
  <c r="E97" i="2"/>
  <c r="E97" i="18"/>
  <c r="AX50" i="18" s="1"/>
  <c r="AY50" i="18" s="1"/>
  <c r="E57" i="2"/>
  <c r="AD49" i="2" s="1"/>
  <c r="AE49" i="2" s="1"/>
  <c r="E57" i="18"/>
  <c r="AD49" i="18" s="1"/>
  <c r="AE49" i="18" s="1"/>
  <c r="AS55" i="2"/>
  <c r="AT55" i="2" s="1"/>
  <c r="AS60" i="2"/>
  <c r="AT60" i="2" s="1"/>
  <c r="AS64" i="2"/>
  <c r="AT64" i="2" s="1"/>
  <c r="AX56" i="2"/>
  <c r="AY56" i="2" s="1"/>
  <c r="AX59" i="2"/>
  <c r="AY59" i="2" s="1"/>
  <c r="AX67" i="2"/>
  <c r="AY67" i="2" s="1"/>
  <c r="AX51" i="2"/>
  <c r="AY51" i="2" s="1"/>
  <c r="AX72" i="2"/>
  <c r="AY72" i="2" s="1"/>
  <c r="AX63" i="2"/>
  <c r="AY63" i="2" s="1"/>
  <c r="AD55" i="2"/>
  <c r="AE55" i="2" s="1"/>
  <c r="AD60" i="2"/>
  <c r="AE60" i="2" s="1"/>
  <c r="AD59" i="2"/>
  <c r="AE59" i="2" s="1"/>
  <c r="AD71" i="2"/>
  <c r="AE71" i="2" s="1"/>
  <c r="AD67" i="2"/>
  <c r="AE67" i="2" s="1"/>
  <c r="AD64" i="2"/>
  <c r="AE64" i="2" s="1"/>
  <c r="AD56" i="2"/>
  <c r="AE56" i="2" s="1"/>
  <c r="AD52" i="2"/>
  <c r="AE52" i="2" s="1"/>
  <c r="AD51" i="2"/>
  <c r="AE51" i="2" s="1"/>
  <c r="AD72" i="2"/>
  <c r="AE72" i="2" s="1"/>
  <c r="AD68" i="2"/>
  <c r="AE68" i="2" s="1"/>
  <c r="AD63" i="2"/>
  <c r="AE63" i="2" s="1"/>
  <c r="J70" i="14"/>
  <c r="J60" i="14"/>
  <c r="J65" i="14"/>
  <c r="S52" i="14"/>
  <c r="S57" i="14"/>
  <c r="S67" i="14"/>
  <c r="S66" i="14"/>
  <c r="S55" i="14"/>
  <c r="S50" i="14"/>
  <c r="J50" i="14"/>
  <c r="S72" i="14"/>
  <c r="J66" i="14"/>
  <c r="J69" i="14"/>
  <c r="S69" i="14"/>
  <c r="S62" i="14"/>
  <c r="J71" i="14"/>
  <c r="J56" i="14"/>
  <c r="J51" i="14"/>
  <c r="J64" i="14"/>
  <c r="J63" i="14"/>
  <c r="J72" i="14"/>
  <c r="J53" i="14"/>
  <c r="S58" i="14"/>
  <c r="S64" i="14"/>
  <c r="S51" i="14"/>
  <c r="S63" i="14"/>
  <c r="S56" i="14"/>
  <c r="J61" i="14"/>
  <c r="S68" i="14"/>
  <c r="S70" i="14"/>
  <c r="J57" i="14"/>
  <c r="S65" i="14"/>
  <c r="J52" i="14"/>
  <c r="J59" i="14"/>
  <c r="J55" i="14"/>
  <c r="J68" i="14"/>
  <c r="J67" i="14"/>
  <c r="J49" i="14"/>
  <c r="S53" i="14"/>
  <c r="S60" i="14"/>
  <c r="S61" i="14"/>
  <c r="S49" i="14"/>
  <c r="S59" i="14"/>
  <c r="S54" i="14"/>
  <c r="E5" i="4"/>
  <c r="D4" i="4" s="1"/>
  <c r="E8" i="2" s="1"/>
  <c r="D11" i="2"/>
  <c r="N11" i="2" s="1"/>
  <c r="G5" i="4"/>
  <c r="H4" i="4" s="1"/>
  <c r="E11" i="2" s="1"/>
  <c r="O15" i="4"/>
  <c r="N14" i="4" s="1"/>
  <c r="I8" i="2" s="1"/>
  <c r="G25" i="4"/>
  <c r="H24" i="4" s="1"/>
  <c r="M8" i="2" s="1"/>
  <c r="E25" i="4"/>
  <c r="D24" i="4" s="1"/>
  <c r="M7" i="2" s="1"/>
  <c r="O20" i="4"/>
  <c r="N19" i="4" s="1"/>
  <c r="K7" i="2" s="1"/>
  <c r="J9" i="2"/>
  <c r="N9" i="2" s="1"/>
  <c r="G20" i="4"/>
  <c r="H19" i="4" s="1"/>
  <c r="K12" i="2" s="1"/>
  <c r="E20" i="4"/>
  <c r="D19" i="4" s="1"/>
  <c r="K9" i="2" s="1"/>
  <c r="F10" i="2"/>
  <c r="N10" i="2" s="1"/>
  <c r="O10" i="2" s="1"/>
  <c r="G10" i="4"/>
  <c r="H9" i="4" s="1"/>
  <c r="G7" i="2" s="1"/>
  <c r="E10" i="4"/>
  <c r="D9" i="4" s="1"/>
  <c r="G10" i="2" s="1"/>
  <c r="R4" i="4"/>
  <c r="E12" i="2" s="1"/>
  <c r="O5" i="4"/>
  <c r="N4" i="4" s="1"/>
  <c r="E10" i="2" s="1"/>
  <c r="AA15" i="4"/>
  <c r="AB14" i="4" s="1"/>
  <c r="I7" i="2" s="1"/>
  <c r="H7" i="2"/>
  <c r="N7" i="2" s="1"/>
  <c r="AI53" i="2" l="1"/>
  <c r="AJ53" i="2" s="1"/>
  <c r="AI54" i="2"/>
  <c r="AJ54" i="2" s="1"/>
  <c r="U57" i="2"/>
  <c r="L72" i="2"/>
  <c r="T51" i="18"/>
  <c r="U51" i="18" s="1"/>
  <c r="L60" i="18"/>
  <c r="T59" i="18"/>
  <c r="U59" i="18" s="1"/>
  <c r="T65" i="2"/>
  <c r="U65" i="2" s="1"/>
  <c r="L49" i="18"/>
  <c r="AD57" i="2"/>
  <c r="AE57" i="2" s="1"/>
  <c r="AD58" i="2"/>
  <c r="AE58" i="2" s="1"/>
  <c r="L60" i="2"/>
  <c r="K60" i="2" s="1"/>
  <c r="L70" i="18"/>
  <c r="K70" i="18" s="1"/>
  <c r="I70" i="18" s="1"/>
  <c r="T66" i="2"/>
  <c r="U66" i="2" s="1"/>
  <c r="T50" i="18"/>
  <c r="U50" i="18" s="1"/>
  <c r="L70" i="2"/>
  <c r="K70" i="2" s="1"/>
  <c r="I70" i="2" s="1"/>
  <c r="T66" i="18"/>
  <c r="U66" i="18" s="1"/>
  <c r="L71" i="2"/>
  <c r="L59" i="2"/>
  <c r="K59" i="2" s="1"/>
  <c r="L68" i="18"/>
  <c r="L50" i="2"/>
  <c r="K50" i="2" s="1"/>
  <c r="I50" i="2" s="1"/>
  <c r="L59" i="18"/>
  <c r="K59" i="18" s="1"/>
  <c r="K49" i="18"/>
  <c r="I49" i="18" s="1"/>
  <c r="L69" i="2"/>
  <c r="T60" i="2"/>
  <c r="U60" i="2" s="1"/>
  <c r="T57" i="18"/>
  <c r="U57" i="18" s="1"/>
  <c r="L72" i="18"/>
  <c r="L52" i="2"/>
  <c r="K52" i="2" s="1"/>
  <c r="T49" i="2"/>
  <c r="U49" i="2" s="1"/>
  <c r="T58" i="18"/>
  <c r="U58" i="18" s="1"/>
  <c r="L52" i="18"/>
  <c r="L50" i="18"/>
  <c r="K50" i="18" s="1"/>
  <c r="I50" i="18" s="1"/>
  <c r="L66" i="18"/>
  <c r="T71" i="2"/>
  <c r="U71" i="2" s="1"/>
  <c r="L68" i="2"/>
  <c r="K68" i="2" s="1"/>
  <c r="T59" i="2"/>
  <c r="U59" i="2" s="1"/>
  <c r="T69" i="18"/>
  <c r="U69" i="18" s="1"/>
  <c r="AD53" i="18"/>
  <c r="AE53" i="18" s="1"/>
  <c r="T51" i="2"/>
  <c r="U51" i="2" s="1"/>
  <c r="T69" i="2"/>
  <c r="U69" i="2" s="1"/>
  <c r="L57" i="18"/>
  <c r="K57" i="18" s="1"/>
  <c r="I57" i="18" s="1"/>
  <c r="T52" i="2"/>
  <c r="U52" i="2" s="1"/>
  <c r="L51" i="2"/>
  <c r="L58" i="18"/>
  <c r="K58" i="18" s="1"/>
  <c r="I58" i="18" s="1"/>
  <c r="K66" i="18"/>
  <c r="I66" i="18" s="1"/>
  <c r="T58" i="2"/>
  <c r="U58" i="2" s="1"/>
  <c r="T68" i="2"/>
  <c r="U68" i="2" s="1"/>
  <c r="L69" i="18"/>
  <c r="K69" i="18" s="1"/>
  <c r="I69" i="18" s="1"/>
  <c r="L49" i="2"/>
  <c r="K49" i="2" s="1"/>
  <c r="I49" i="2" s="1"/>
  <c r="T50" i="2"/>
  <c r="U50" i="2" s="1"/>
  <c r="L58" i="2"/>
  <c r="K58" i="2" s="1"/>
  <c r="I58" i="2" s="1"/>
  <c r="AD53" i="2"/>
  <c r="AE53" i="2" s="1"/>
  <c r="AI53" i="18"/>
  <c r="AJ53" i="18" s="1"/>
  <c r="AI54" i="18"/>
  <c r="AJ54" i="18" s="1"/>
  <c r="T72" i="2"/>
  <c r="U72" i="2" s="1"/>
  <c r="T71" i="18"/>
  <c r="U71" i="18" s="1"/>
  <c r="T60" i="18"/>
  <c r="U60" i="18" s="1"/>
  <c r="K69" i="2"/>
  <c r="I69" i="2" s="1"/>
  <c r="L65" i="2"/>
  <c r="K65" i="2" s="1"/>
  <c r="I65" i="2" s="1"/>
  <c r="L66" i="2"/>
  <c r="T67" i="2"/>
  <c r="U67" i="2" s="1"/>
  <c r="L65" i="18"/>
  <c r="K65" i="18" s="1"/>
  <c r="I65" i="18" s="1"/>
  <c r="T49" i="18"/>
  <c r="U49" i="18" s="1"/>
  <c r="AD57" i="18"/>
  <c r="AE57" i="18" s="1"/>
  <c r="AD58" i="18"/>
  <c r="AE58" i="18" s="1"/>
  <c r="T72" i="18"/>
  <c r="U72" i="18" s="1"/>
  <c r="T70" i="18"/>
  <c r="U70" i="18" s="1"/>
  <c r="K66" i="2"/>
  <c r="I66" i="2" s="1"/>
  <c r="T52" i="18"/>
  <c r="U52" i="18" s="1"/>
  <c r="T68" i="18"/>
  <c r="U68" i="18" s="1"/>
  <c r="Q8" i="14"/>
  <c r="Q9" i="14"/>
  <c r="N8" i="18"/>
  <c r="O8" i="18" s="1"/>
  <c r="W59" i="14"/>
  <c r="P11" i="2"/>
  <c r="E11" i="18" s="1"/>
  <c r="AX49" i="2"/>
  <c r="AY49" i="2" s="1"/>
  <c r="AX50" i="2"/>
  <c r="AY50" i="2" s="1"/>
  <c r="X50" i="2" s="1"/>
  <c r="Y50" i="2" s="1"/>
  <c r="X50" i="18"/>
  <c r="Y50" i="18" s="1"/>
  <c r="AX68" i="2"/>
  <c r="AY68" i="2" s="1"/>
  <c r="AX55" i="2"/>
  <c r="AY55" i="2" s="1"/>
  <c r="AX64" i="2"/>
  <c r="AY64" i="2" s="1"/>
  <c r="AX71" i="2"/>
  <c r="AY71" i="2" s="1"/>
  <c r="AX60" i="2"/>
  <c r="AY60" i="2" s="1"/>
  <c r="AX52" i="2"/>
  <c r="AY52" i="2" s="1"/>
  <c r="AX54" i="18"/>
  <c r="AY54" i="18" s="1"/>
  <c r="AX53" i="18"/>
  <c r="AY53" i="18" s="1"/>
  <c r="X53" i="18" s="1"/>
  <c r="Y53" i="18" s="1"/>
  <c r="AX54" i="2"/>
  <c r="AY54" i="2" s="1"/>
  <c r="AX53" i="2"/>
  <c r="AY53" i="2" s="1"/>
  <c r="AS57" i="18"/>
  <c r="AT57" i="18" s="1"/>
  <c r="X57" i="18" s="1"/>
  <c r="Y57" i="18" s="1"/>
  <c r="AS57" i="2"/>
  <c r="AT57" i="2" s="1"/>
  <c r="X57" i="2" s="1"/>
  <c r="Y57" i="2" s="1"/>
  <c r="D12" i="18"/>
  <c r="N12" i="18" s="1"/>
  <c r="O12" i="18" s="1"/>
  <c r="AN56" i="2"/>
  <c r="AO56" i="2" s="1"/>
  <c r="AN53" i="2"/>
  <c r="AO53" i="2" s="1"/>
  <c r="AN51" i="2"/>
  <c r="AO51" i="2" s="1"/>
  <c r="AN54" i="2"/>
  <c r="AO54" i="2" s="1"/>
  <c r="AN72" i="18"/>
  <c r="AO72" i="18" s="1"/>
  <c r="AN54" i="18"/>
  <c r="AO54" i="18" s="1"/>
  <c r="X58" i="18"/>
  <c r="Y58" i="18" s="1"/>
  <c r="AN68" i="18"/>
  <c r="AO68" i="18" s="1"/>
  <c r="AN55" i="18"/>
  <c r="AO55" i="18" s="1"/>
  <c r="AN71" i="2"/>
  <c r="AO71" i="2" s="1"/>
  <c r="AN55" i="2"/>
  <c r="AO55" i="2" s="1"/>
  <c r="AN67" i="2"/>
  <c r="AO67" i="2" s="1"/>
  <c r="AN72" i="2"/>
  <c r="AO72" i="2" s="1"/>
  <c r="AN59" i="2"/>
  <c r="AO59" i="2" s="1"/>
  <c r="AN52" i="2"/>
  <c r="AO52" i="2" s="1"/>
  <c r="AN63" i="2"/>
  <c r="AO63" i="2" s="1"/>
  <c r="AN64" i="18"/>
  <c r="AO64" i="18" s="1"/>
  <c r="AN63" i="18"/>
  <c r="AO63" i="18" s="1"/>
  <c r="P9" i="2"/>
  <c r="E9" i="18" s="1"/>
  <c r="P9" i="18" s="1"/>
  <c r="AN60" i="18"/>
  <c r="AO60" i="18" s="1"/>
  <c r="AN56" i="18"/>
  <c r="AO56" i="18" s="1"/>
  <c r="AN67" i="18"/>
  <c r="AO67" i="18" s="1"/>
  <c r="AN51" i="18"/>
  <c r="AO51" i="18" s="1"/>
  <c r="AN60" i="2"/>
  <c r="AO60" i="2" s="1"/>
  <c r="AN64" i="2"/>
  <c r="AO64" i="2" s="1"/>
  <c r="AN68" i="2"/>
  <c r="AO68" i="2" s="1"/>
  <c r="L53" i="18"/>
  <c r="K53" i="18" s="1"/>
  <c r="I53" i="18" s="1"/>
  <c r="X49" i="2"/>
  <c r="Y49" i="2" s="1"/>
  <c r="T62" i="2"/>
  <c r="U62" i="2" s="1"/>
  <c r="AI69" i="2"/>
  <c r="AJ69" i="2" s="1"/>
  <c r="AI70" i="2"/>
  <c r="AJ70" i="2" s="1"/>
  <c r="AI69" i="18"/>
  <c r="AJ69" i="18" s="1"/>
  <c r="AI70" i="18"/>
  <c r="AJ70" i="18" s="1"/>
  <c r="AD70" i="18"/>
  <c r="AE70" i="18" s="1"/>
  <c r="AD70" i="2"/>
  <c r="AE70" i="2" s="1"/>
  <c r="P10" i="2"/>
  <c r="AI64" i="18"/>
  <c r="AJ64" i="18" s="1"/>
  <c r="AI52" i="18"/>
  <c r="AJ52" i="18" s="1"/>
  <c r="AI68" i="18"/>
  <c r="AJ68" i="18" s="1"/>
  <c r="AI51" i="18"/>
  <c r="AJ51" i="18" s="1"/>
  <c r="AI60" i="18"/>
  <c r="AJ60" i="18" s="1"/>
  <c r="AI72" i="18"/>
  <c r="AJ72" i="18" s="1"/>
  <c r="AI63" i="18"/>
  <c r="AJ63" i="18" s="1"/>
  <c r="AI55" i="18"/>
  <c r="AJ55" i="18" s="1"/>
  <c r="AI59" i="18"/>
  <c r="AJ59" i="18" s="1"/>
  <c r="AI71" i="18"/>
  <c r="AJ71" i="18" s="1"/>
  <c r="AI56" i="18"/>
  <c r="AJ56" i="18" s="1"/>
  <c r="AI67" i="18"/>
  <c r="AJ67" i="18" s="1"/>
  <c r="AI64" i="2"/>
  <c r="AJ64" i="2" s="1"/>
  <c r="AI60" i="2"/>
  <c r="AJ60" i="2" s="1"/>
  <c r="X60" i="2" s="1"/>
  <c r="Y60" i="2" s="1"/>
  <c r="AI67" i="2"/>
  <c r="AJ67" i="2" s="1"/>
  <c r="AI72" i="2"/>
  <c r="AJ72" i="2" s="1"/>
  <c r="AI55" i="2"/>
  <c r="AJ55" i="2" s="1"/>
  <c r="AI56" i="2"/>
  <c r="AJ56" i="2" s="1"/>
  <c r="AI59" i="2"/>
  <c r="AJ59" i="2" s="1"/>
  <c r="AI68" i="2"/>
  <c r="AJ68" i="2" s="1"/>
  <c r="AI63" i="2"/>
  <c r="AJ63" i="2" s="1"/>
  <c r="AI71" i="2"/>
  <c r="AJ71" i="2" s="1"/>
  <c r="AI52" i="2"/>
  <c r="AJ52" i="2" s="1"/>
  <c r="AI51" i="2"/>
  <c r="AJ51" i="2" s="1"/>
  <c r="AD54" i="2"/>
  <c r="AE54" i="2" s="1"/>
  <c r="AD54" i="18"/>
  <c r="AE54" i="18" s="1"/>
  <c r="L61" i="18"/>
  <c r="K61" i="18" s="1"/>
  <c r="I61" i="18" s="1"/>
  <c r="T56" i="2"/>
  <c r="U56" i="2" s="1"/>
  <c r="W64" i="14"/>
  <c r="W60" i="14"/>
  <c r="Q7" i="14"/>
  <c r="W69" i="14"/>
  <c r="W66" i="14"/>
  <c r="W70" i="14"/>
  <c r="W58" i="14"/>
  <c r="W71" i="14"/>
  <c r="T64" i="18"/>
  <c r="U64" i="18" s="1"/>
  <c r="L56" i="2"/>
  <c r="K56" i="2" s="1"/>
  <c r="T53" i="18"/>
  <c r="U53" i="18" s="1"/>
  <c r="T54" i="18"/>
  <c r="U54" i="18" s="1"/>
  <c r="T55" i="2"/>
  <c r="U55" i="2" s="1"/>
  <c r="T56" i="18"/>
  <c r="U56" i="18" s="1"/>
  <c r="L56" i="18"/>
  <c r="K56" i="18" s="1"/>
  <c r="T53" i="2"/>
  <c r="U53" i="2" s="1"/>
  <c r="L54" i="2"/>
  <c r="K54" i="2" s="1"/>
  <c r="I54" i="2" s="1"/>
  <c r="D10" i="18"/>
  <c r="N10" i="18" s="1"/>
  <c r="O10" i="18" s="1"/>
  <c r="T55" i="18"/>
  <c r="U55" i="18" s="1"/>
  <c r="L55" i="18"/>
  <c r="K55" i="18" s="1"/>
  <c r="L54" i="18"/>
  <c r="K54" i="18" s="1"/>
  <c r="I54" i="18" s="1"/>
  <c r="L55" i="2"/>
  <c r="K55" i="2" s="1"/>
  <c r="L53" i="2"/>
  <c r="K53" i="2" s="1"/>
  <c r="I53" i="2" s="1"/>
  <c r="T54" i="2"/>
  <c r="U54" i="2" s="1"/>
  <c r="O7" i="2"/>
  <c r="D7" i="18"/>
  <c r="AD61" i="2"/>
  <c r="AE61" i="2" s="1"/>
  <c r="X61" i="2" s="1"/>
  <c r="Y61" i="2" s="1"/>
  <c r="AD62" i="2"/>
  <c r="AE62" i="2" s="1"/>
  <c r="X62" i="2" s="1"/>
  <c r="Y62" i="2" s="1"/>
  <c r="T61" i="2"/>
  <c r="U61" i="2" s="1"/>
  <c r="T63" i="18"/>
  <c r="U63" i="18" s="1"/>
  <c r="L63" i="18"/>
  <c r="K63" i="18" s="1"/>
  <c r="L64" i="2"/>
  <c r="K64" i="2" s="1"/>
  <c r="T61" i="18"/>
  <c r="U61" i="18" s="1"/>
  <c r="L62" i="18"/>
  <c r="K62" i="18" s="1"/>
  <c r="I62" i="18" s="1"/>
  <c r="L62" i="2"/>
  <c r="K62" i="2" s="1"/>
  <c r="I62" i="2" s="1"/>
  <c r="L63" i="2"/>
  <c r="K63" i="2" s="1"/>
  <c r="AD61" i="18"/>
  <c r="AE61" i="18" s="1"/>
  <c r="X61" i="18" s="1"/>
  <c r="Y61" i="18" s="1"/>
  <c r="AD62" i="18"/>
  <c r="AE62" i="18" s="1"/>
  <c r="X62" i="18" s="1"/>
  <c r="Y62" i="18" s="1"/>
  <c r="L61" i="2"/>
  <c r="K61" i="2" s="1"/>
  <c r="I61" i="2" s="1"/>
  <c r="T62" i="18"/>
  <c r="U62" i="18" s="1"/>
  <c r="L64" i="18"/>
  <c r="K64" i="18" s="1"/>
  <c r="T64" i="2"/>
  <c r="U64" i="2" s="1"/>
  <c r="T63" i="2"/>
  <c r="U63" i="2" s="1"/>
  <c r="W49" i="14"/>
  <c r="W50" i="14"/>
  <c r="W68" i="14"/>
  <c r="W67" i="14"/>
  <c r="W62" i="14"/>
  <c r="W53" i="14"/>
  <c r="W56" i="14"/>
  <c r="W61" i="14"/>
  <c r="W65" i="14"/>
  <c r="W55" i="14"/>
  <c r="W54" i="14"/>
  <c r="W63" i="14"/>
  <c r="W57" i="14"/>
  <c r="W51" i="14"/>
  <c r="W72" i="14"/>
  <c r="W52" i="14"/>
  <c r="AS70" i="2"/>
  <c r="AT70" i="2" s="1"/>
  <c r="AS69" i="2"/>
  <c r="AT69" i="2" s="1"/>
  <c r="X69" i="2" s="1"/>
  <c r="Y69" i="2" s="1"/>
  <c r="AS70" i="18"/>
  <c r="AT70" i="18" s="1"/>
  <c r="AS69" i="18"/>
  <c r="AT69" i="18" s="1"/>
  <c r="AS52" i="2"/>
  <c r="AT52" i="2" s="1"/>
  <c r="AS67" i="2"/>
  <c r="AT67" i="2" s="1"/>
  <c r="AS71" i="2"/>
  <c r="AT71" i="2" s="1"/>
  <c r="AS58" i="2"/>
  <c r="AT58" i="2" s="1"/>
  <c r="X58" i="2" s="1"/>
  <c r="Y58" i="2" s="1"/>
  <c r="O9" i="2"/>
  <c r="D9" i="18"/>
  <c r="N9" i="18" s="1"/>
  <c r="O9" i="18" s="1"/>
  <c r="AS51" i="18"/>
  <c r="AT51" i="18" s="1"/>
  <c r="AS52" i="18"/>
  <c r="AT52" i="18" s="1"/>
  <c r="AS56" i="18"/>
  <c r="AT56" i="18" s="1"/>
  <c r="AS59" i="18"/>
  <c r="AT59" i="18" s="1"/>
  <c r="AS60" i="18"/>
  <c r="AT60" i="18" s="1"/>
  <c r="AS64" i="18"/>
  <c r="AT64" i="18" s="1"/>
  <c r="AS68" i="18"/>
  <c r="AT68" i="18" s="1"/>
  <c r="AS72" i="18"/>
  <c r="AT72" i="18" s="1"/>
  <c r="AS55" i="18"/>
  <c r="AT55" i="18" s="1"/>
  <c r="AS63" i="18"/>
  <c r="AT63" i="18" s="1"/>
  <c r="AS67" i="18"/>
  <c r="AT67" i="18" s="1"/>
  <c r="AS71" i="18"/>
  <c r="AT71" i="18" s="1"/>
  <c r="X64" i="2"/>
  <c r="Y64" i="2" s="1"/>
  <c r="AS56" i="2"/>
  <c r="AT56" i="2" s="1"/>
  <c r="AS59" i="2"/>
  <c r="AT59" i="2" s="1"/>
  <c r="AS63" i="2"/>
  <c r="AT63" i="2" s="1"/>
  <c r="AS68" i="2"/>
  <c r="AT68" i="2" s="1"/>
  <c r="AS51" i="2"/>
  <c r="AT51" i="2" s="1"/>
  <c r="AD66" i="2"/>
  <c r="AE66" i="2" s="1"/>
  <c r="X66" i="2" s="1"/>
  <c r="Y66" i="2" s="1"/>
  <c r="AD66" i="18"/>
  <c r="AE66" i="18" s="1"/>
  <c r="X66" i="18" s="1"/>
  <c r="Y66" i="18" s="1"/>
  <c r="AX49" i="18"/>
  <c r="AY49" i="18" s="1"/>
  <c r="X49" i="18" s="1"/>
  <c r="Y49" i="18" s="1"/>
  <c r="AX56" i="18"/>
  <c r="AY56" i="18" s="1"/>
  <c r="AX60" i="18"/>
  <c r="AY60" i="18" s="1"/>
  <c r="AX55" i="18"/>
  <c r="AY55" i="18" s="1"/>
  <c r="AX64" i="18"/>
  <c r="AY64" i="18" s="1"/>
  <c r="AX68" i="18"/>
  <c r="AY68" i="18" s="1"/>
  <c r="AX71" i="18"/>
  <c r="AY71" i="18" s="1"/>
  <c r="AX52" i="18"/>
  <c r="AY52" i="18" s="1"/>
  <c r="AX59" i="18"/>
  <c r="AY59" i="18" s="1"/>
  <c r="AX51" i="18"/>
  <c r="AY51" i="18" s="1"/>
  <c r="AX63" i="18"/>
  <c r="AY63" i="18" s="1"/>
  <c r="AX67" i="18"/>
  <c r="AY67" i="18" s="1"/>
  <c r="AX72" i="18"/>
  <c r="AY72" i="18" s="1"/>
  <c r="F7" i="18"/>
  <c r="O7" i="14"/>
  <c r="O11" i="2"/>
  <c r="D11" i="18"/>
  <c r="P11" i="18"/>
  <c r="AD51" i="18"/>
  <c r="AE51" i="18" s="1"/>
  <c r="AD63" i="18"/>
  <c r="AE63" i="18" s="1"/>
  <c r="AD64" i="18"/>
  <c r="AE64" i="18" s="1"/>
  <c r="AD67" i="18"/>
  <c r="AE67" i="18" s="1"/>
  <c r="AD68" i="18"/>
  <c r="AE68" i="18" s="1"/>
  <c r="AD71" i="18"/>
  <c r="AE71" i="18" s="1"/>
  <c r="AD72" i="18"/>
  <c r="AE72" i="18" s="1"/>
  <c r="AD59" i="18"/>
  <c r="AE59" i="18" s="1"/>
  <c r="AD55" i="18"/>
  <c r="AE55" i="18" s="1"/>
  <c r="AD52" i="18"/>
  <c r="AE52" i="18" s="1"/>
  <c r="AD56" i="18"/>
  <c r="AE56" i="18" s="1"/>
  <c r="AD60" i="18"/>
  <c r="AE60" i="18" s="1"/>
  <c r="P7" i="2"/>
  <c r="E7" i="18" s="1"/>
  <c r="P7" i="18" s="1"/>
  <c r="P12" i="2"/>
  <c r="E12" i="18" s="1"/>
  <c r="P12" i="18" s="1"/>
  <c r="P8" i="2"/>
  <c r="E8" i="18" s="1"/>
  <c r="Q10" i="14"/>
  <c r="AB17" i="14"/>
  <c r="AB18" i="14"/>
  <c r="AB19" i="14"/>
  <c r="AB20" i="14"/>
  <c r="AB21" i="14"/>
  <c r="AB22" i="14"/>
  <c r="AB23" i="14"/>
  <c r="AB24" i="14"/>
  <c r="AB25" i="14"/>
  <c r="AB26" i="14"/>
  <c r="AB27" i="14"/>
  <c r="AB28" i="14"/>
  <c r="AB29" i="14"/>
  <c r="AB30" i="14"/>
  <c r="AB31" i="14"/>
  <c r="AB32" i="14"/>
  <c r="AB33" i="14"/>
  <c r="AB34" i="14"/>
  <c r="AB35" i="14"/>
  <c r="AB36" i="14"/>
  <c r="AB37" i="14"/>
  <c r="AB38" i="14"/>
  <c r="AB39" i="14"/>
  <c r="AB40" i="14"/>
  <c r="AA17" i="14"/>
  <c r="AA18" i="14"/>
  <c r="AA19" i="14"/>
  <c r="AA20" i="14"/>
  <c r="AA21" i="14"/>
  <c r="AA22" i="14"/>
  <c r="AA23" i="14"/>
  <c r="AA24" i="14"/>
  <c r="AA25" i="14"/>
  <c r="AA26" i="14"/>
  <c r="AA27" i="14"/>
  <c r="AA28" i="14"/>
  <c r="AA29" i="14"/>
  <c r="AA30" i="14"/>
  <c r="AA31" i="14"/>
  <c r="AA32" i="14"/>
  <c r="AA33" i="14"/>
  <c r="AA34" i="14"/>
  <c r="AA35" i="14"/>
  <c r="AA36" i="14"/>
  <c r="AA37" i="14"/>
  <c r="AA38" i="14"/>
  <c r="AA39" i="14"/>
  <c r="AA40" i="14"/>
  <c r="X17" i="14"/>
  <c r="X18" i="14"/>
  <c r="X19" i="14"/>
  <c r="X20" i="14"/>
  <c r="X21" i="14"/>
  <c r="X22" i="14"/>
  <c r="X23" i="14"/>
  <c r="X24" i="14"/>
  <c r="X25" i="14"/>
  <c r="X26" i="14"/>
  <c r="X27" i="14"/>
  <c r="X28" i="14"/>
  <c r="X29" i="14"/>
  <c r="X30" i="14"/>
  <c r="X31" i="14"/>
  <c r="X32" i="14"/>
  <c r="X33" i="14"/>
  <c r="X34" i="14"/>
  <c r="X35" i="14"/>
  <c r="X36" i="14"/>
  <c r="X37" i="14"/>
  <c r="X38" i="14"/>
  <c r="X39" i="14"/>
  <c r="X40" i="14"/>
  <c r="W17" i="14"/>
  <c r="W18" i="14"/>
  <c r="W19" i="14"/>
  <c r="W20" i="14"/>
  <c r="W21" i="14"/>
  <c r="W22" i="14"/>
  <c r="W23" i="14"/>
  <c r="W24" i="14"/>
  <c r="W25" i="14"/>
  <c r="W26" i="14"/>
  <c r="W27" i="14"/>
  <c r="W28" i="14"/>
  <c r="W29" i="14"/>
  <c r="W30" i="14"/>
  <c r="W31" i="14"/>
  <c r="W32" i="14"/>
  <c r="W33" i="14"/>
  <c r="W34" i="14"/>
  <c r="W35" i="14"/>
  <c r="W36" i="14"/>
  <c r="W37" i="14"/>
  <c r="W38" i="14"/>
  <c r="W39" i="14"/>
  <c r="W40" i="14"/>
  <c r="X55" i="2" l="1"/>
  <c r="Y55" i="2" s="1"/>
  <c r="X52" i="2"/>
  <c r="Y52" i="2" s="1"/>
  <c r="X53" i="2"/>
  <c r="Y53" i="2" s="1"/>
  <c r="X54" i="18"/>
  <c r="Y54" i="18" s="1"/>
  <c r="X68" i="2"/>
  <c r="Y68" i="2" s="1"/>
  <c r="X69" i="18"/>
  <c r="Y69" i="18" s="1"/>
  <c r="X70" i="2"/>
  <c r="Y70" i="2" s="1"/>
  <c r="X54" i="2"/>
  <c r="Y54" i="2" s="1"/>
  <c r="X72" i="2"/>
  <c r="Y72" i="2" s="1"/>
  <c r="X60" i="18"/>
  <c r="Y60" i="18" s="1"/>
  <c r="N7" i="18"/>
  <c r="O7" i="18" s="1"/>
  <c r="X63" i="2"/>
  <c r="Y63" i="2" s="1"/>
  <c r="X71" i="2"/>
  <c r="Y71" i="2" s="1"/>
  <c r="X70" i="18"/>
  <c r="Y70" i="18" s="1"/>
  <c r="X59" i="2"/>
  <c r="Y59" i="2" s="1"/>
  <c r="X67" i="2"/>
  <c r="Y67" i="2" s="1"/>
  <c r="X52" i="18"/>
  <c r="Y52" i="18" s="1"/>
  <c r="X51" i="2"/>
  <c r="Y51" i="2" s="1"/>
  <c r="X56" i="2"/>
  <c r="Y56" i="2" s="1"/>
  <c r="X59" i="18"/>
  <c r="Y59" i="18" s="1"/>
  <c r="S63" i="2"/>
  <c r="X56" i="18"/>
  <c r="Y56" i="18" s="1"/>
  <c r="X55" i="18"/>
  <c r="Y55" i="18" s="1"/>
  <c r="X72" i="18"/>
  <c r="Y72" i="18" s="1"/>
  <c r="X68" i="18"/>
  <c r="Y68" i="18" s="1"/>
  <c r="X64" i="18"/>
  <c r="Y64" i="18" s="1"/>
  <c r="X51" i="18"/>
  <c r="Y51" i="18" s="1"/>
  <c r="S64" i="2"/>
  <c r="S62" i="18"/>
  <c r="J65" i="18"/>
  <c r="J59" i="18"/>
  <c r="J67" i="18"/>
  <c r="J60" i="18"/>
  <c r="J51" i="18"/>
  <c r="J68" i="18"/>
  <c r="J56" i="18"/>
  <c r="J66" i="18"/>
  <c r="J58" i="18"/>
  <c r="J50" i="18"/>
  <c r="J53" i="18"/>
  <c r="J61" i="18"/>
  <c r="J49" i="18"/>
  <c r="J71" i="18"/>
  <c r="J63" i="18"/>
  <c r="J55" i="18"/>
  <c r="J72" i="18"/>
  <c r="J64" i="18"/>
  <c r="J52" i="18"/>
  <c r="J57" i="18"/>
  <c r="J70" i="18"/>
  <c r="J62" i="18"/>
  <c r="J54" i="18"/>
  <c r="J69" i="18"/>
  <c r="J61" i="2"/>
  <c r="J51" i="2"/>
  <c r="J56" i="2"/>
  <c r="J67" i="2"/>
  <c r="J65" i="2"/>
  <c r="J58" i="2"/>
  <c r="J60" i="2"/>
  <c r="J52" i="2"/>
  <c r="J68" i="2"/>
  <c r="J49" i="2"/>
  <c r="J53" i="2"/>
  <c r="J57" i="2"/>
  <c r="J54" i="2"/>
  <c r="J70" i="2"/>
  <c r="J50" i="2"/>
  <c r="J59" i="2"/>
  <c r="J71" i="2"/>
  <c r="J64" i="2"/>
  <c r="J66" i="2"/>
  <c r="J69" i="2"/>
  <c r="J55" i="2"/>
  <c r="J63" i="2"/>
  <c r="J72" i="2"/>
  <c r="S61" i="2"/>
  <c r="S59" i="2"/>
  <c r="S52" i="2"/>
  <c r="S67" i="2"/>
  <c r="S66" i="2"/>
  <c r="S58" i="2"/>
  <c r="S55" i="2"/>
  <c r="S69" i="2"/>
  <c r="S70" i="2"/>
  <c r="S68" i="2"/>
  <c r="S72" i="2"/>
  <c r="S53" i="2"/>
  <c r="S71" i="2"/>
  <c r="S65" i="2"/>
  <c r="S56" i="2"/>
  <c r="S51" i="2"/>
  <c r="S60" i="2"/>
  <c r="S50" i="2"/>
  <c r="S54" i="2"/>
  <c r="S57" i="2"/>
  <c r="S49" i="2"/>
  <c r="S63" i="18"/>
  <c r="E10" i="18"/>
  <c r="P10" i="18" s="1"/>
  <c r="S61" i="18"/>
  <c r="S53" i="18"/>
  <c r="S67" i="18"/>
  <c r="S59" i="18"/>
  <c r="S51" i="18"/>
  <c r="S68" i="18"/>
  <c r="S60" i="18"/>
  <c r="S52" i="18"/>
  <c r="S65" i="18"/>
  <c r="S70" i="18"/>
  <c r="S54" i="18"/>
  <c r="S69" i="18"/>
  <c r="S71" i="18"/>
  <c r="S55" i="18"/>
  <c r="S72" i="18"/>
  <c r="S64" i="18"/>
  <c r="S56" i="18"/>
  <c r="S57" i="18"/>
  <c r="S49" i="18"/>
  <c r="S66" i="18"/>
  <c r="S58" i="18"/>
  <c r="S50" i="18"/>
  <c r="J62" i="2"/>
  <c r="S62" i="2"/>
  <c r="T18" i="14"/>
  <c r="T20" i="14"/>
  <c r="T22" i="14"/>
  <c r="T24" i="14"/>
  <c r="T26" i="14"/>
  <c r="T28" i="14"/>
  <c r="T30" i="14"/>
  <c r="T32" i="14"/>
  <c r="T34" i="14"/>
  <c r="T36" i="14"/>
  <c r="T38" i="14"/>
  <c r="T40" i="14"/>
  <c r="S18" i="14"/>
  <c r="S20" i="14"/>
  <c r="S22" i="14"/>
  <c r="S24" i="14"/>
  <c r="S26" i="14"/>
  <c r="S28" i="14"/>
  <c r="S30" i="14"/>
  <c r="S32" i="14"/>
  <c r="S34" i="14"/>
  <c r="S36" i="14"/>
  <c r="S38" i="14"/>
  <c r="S40" i="14"/>
  <c r="T17" i="14"/>
  <c r="T23" i="14"/>
  <c r="T27" i="14"/>
  <c r="T31" i="14"/>
  <c r="T33" i="14"/>
  <c r="T37" i="14"/>
  <c r="S17" i="14"/>
  <c r="S21" i="14"/>
  <c r="S25" i="14"/>
  <c r="S29" i="14"/>
  <c r="S33" i="14"/>
  <c r="S35" i="14"/>
  <c r="S39" i="14"/>
  <c r="T19" i="14"/>
  <c r="T21" i="14"/>
  <c r="T25" i="14"/>
  <c r="T29" i="14"/>
  <c r="T35" i="14"/>
  <c r="T39" i="14"/>
  <c r="S19" i="14"/>
  <c r="S23" i="14"/>
  <c r="S27" i="14"/>
  <c r="S31" i="14"/>
  <c r="S37" i="14"/>
  <c r="X71" i="18"/>
  <c r="Y71" i="18" s="1"/>
  <c r="X63" i="18"/>
  <c r="Y63" i="18" s="1"/>
  <c r="X67" i="18"/>
  <c r="Y67" i="18" s="1"/>
  <c r="N11" i="18"/>
  <c r="O11" i="18" s="1"/>
  <c r="P8" i="18"/>
  <c r="Q10" i="18" s="1"/>
  <c r="Q8" i="2"/>
  <c r="Q7" i="2"/>
  <c r="Q12" i="2"/>
  <c r="Q10" i="2"/>
  <c r="Q11" i="2"/>
  <c r="Q9" i="2"/>
  <c r="W51" i="2" l="1"/>
  <c r="W62" i="2"/>
  <c r="W50" i="2"/>
  <c r="W70" i="2"/>
  <c r="W55" i="2"/>
  <c r="W69" i="2"/>
  <c r="W59" i="2"/>
  <c r="W60" i="2"/>
  <c r="W57" i="2"/>
  <c r="W65" i="2"/>
  <c r="W56" i="2"/>
  <c r="W72" i="2"/>
  <c r="W54" i="2"/>
  <c r="W52" i="2"/>
  <c r="W58" i="2"/>
  <c r="W71" i="2"/>
  <c r="W66" i="2"/>
  <c r="W61" i="2"/>
  <c r="W64" i="2"/>
  <c r="W63" i="2"/>
  <c r="W49" i="2"/>
  <c r="T40" i="2" s="1"/>
  <c r="W67" i="2"/>
  <c r="W53" i="2"/>
  <c r="W68" i="2"/>
  <c r="W56" i="18"/>
  <c r="W39" i="18"/>
  <c r="W37" i="18"/>
  <c r="W35" i="18"/>
  <c r="W33" i="18"/>
  <c r="W31" i="18"/>
  <c r="W29" i="18"/>
  <c r="W27" i="18"/>
  <c r="W25" i="18"/>
  <c r="W23" i="18"/>
  <c r="W21" i="18"/>
  <c r="W19" i="18"/>
  <c r="W17" i="18"/>
  <c r="X39" i="18"/>
  <c r="X37" i="18"/>
  <c r="X35" i="18"/>
  <c r="X33" i="18"/>
  <c r="X31" i="18"/>
  <c r="X29" i="18"/>
  <c r="X27" i="18"/>
  <c r="X25" i="18"/>
  <c r="X23" i="18"/>
  <c r="X21" i="18"/>
  <c r="X19" i="18"/>
  <c r="X17" i="18"/>
  <c r="W40" i="18"/>
  <c r="W38" i="18"/>
  <c r="W36" i="18"/>
  <c r="W34" i="18"/>
  <c r="W32" i="18"/>
  <c r="W30" i="18"/>
  <c r="W28" i="18"/>
  <c r="W26" i="18"/>
  <c r="W24" i="18"/>
  <c r="W22" i="18"/>
  <c r="W20" i="18"/>
  <c r="W18" i="18"/>
  <c r="X40" i="18"/>
  <c r="X38" i="18"/>
  <c r="X36" i="18"/>
  <c r="X34" i="18"/>
  <c r="X32" i="18"/>
  <c r="X30" i="18"/>
  <c r="X28" i="18"/>
  <c r="X26" i="18"/>
  <c r="X24" i="18"/>
  <c r="X22" i="18"/>
  <c r="X20" i="18"/>
  <c r="X18" i="18"/>
  <c r="AA39" i="18"/>
  <c r="AA37" i="18"/>
  <c r="AA35" i="18"/>
  <c r="AA33" i="18"/>
  <c r="AA31" i="18"/>
  <c r="AA29" i="18"/>
  <c r="AA27" i="18"/>
  <c r="AA25" i="18"/>
  <c r="AA23" i="18"/>
  <c r="AA21" i="18"/>
  <c r="AA19" i="18"/>
  <c r="AA17" i="18"/>
  <c r="AB39" i="18"/>
  <c r="AB37" i="18"/>
  <c r="AB35" i="18"/>
  <c r="AB33" i="18"/>
  <c r="AB31" i="18"/>
  <c r="AB29" i="18"/>
  <c r="AB27" i="18"/>
  <c r="AB25" i="18"/>
  <c r="AB23" i="18"/>
  <c r="AB21" i="18"/>
  <c r="AB19" i="18"/>
  <c r="AB17" i="18"/>
  <c r="AA40" i="18"/>
  <c r="AA38" i="18"/>
  <c r="AA36" i="18"/>
  <c r="AA34" i="18"/>
  <c r="AA32" i="18"/>
  <c r="AA30" i="18"/>
  <c r="AA28" i="18"/>
  <c r="AA26" i="18"/>
  <c r="AA24" i="18"/>
  <c r="AA22" i="18"/>
  <c r="AA20" i="18"/>
  <c r="AA18" i="18"/>
  <c r="AB40" i="18"/>
  <c r="AB38" i="18"/>
  <c r="AB36" i="18"/>
  <c r="AB34" i="18"/>
  <c r="AB32" i="18"/>
  <c r="AB30" i="18"/>
  <c r="AB28" i="18"/>
  <c r="AB26" i="18"/>
  <c r="AB24" i="18"/>
  <c r="AB22" i="18"/>
  <c r="AB20" i="18"/>
  <c r="AB18" i="18"/>
  <c r="W18" i="2"/>
  <c r="W20" i="2"/>
  <c r="W22" i="2"/>
  <c r="W24" i="2"/>
  <c r="W26" i="2"/>
  <c r="W28" i="2"/>
  <c r="W30" i="2"/>
  <c r="W32" i="2"/>
  <c r="W34" i="2"/>
  <c r="W36" i="2"/>
  <c r="W38" i="2"/>
  <c r="W40" i="2"/>
  <c r="X24" i="2"/>
  <c r="X32" i="2"/>
  <c r="X40" i="2"/>
  <c r="X23" i="2"/>
  <c r="X31" i="2"/>
  <c r="X39" i="2"/>
  <c r="W17" i="2"/>
  <c r="W19" i="2"/>
  <c r="W21" i="2"/>
  <c r="W23" i="2"/>
  <c r="W25" i="2"/>
  <c r="W27" i="2"/>
  <c r="W29" i="2"/>
  <c r="W31" i="2"/>
  <c r="W33" i="2"/>
  <c r="W35" i="2"/>
  <c r="W37" i="2"/>
  <c r="W39" i="2"/>
  <c r="X18" i="2"/>
  <c r="X22" i="2"/>
  <c r="X26" i="2"/>
  <c r="X30" i="2"/>
  <c r="X34" i="2"/>
  <c r="X38" i="2"/>
  <c r="X17" i="2"/>
  <c r="X21" i="2"/>
  <c r="X25" i="2"/>
  <c r="X29" i="2"/>
  <c r="X33" i="2"/>
  <c r="X37" i="2"/>
  <c r="X20" i="2"/>
  <c r="X28" i="2"/>
  <c r="X36" i="2"/>
  <c r="X19" i="2"/>
  <c r="X27" i="2"/>
  <c r="X35" i="2"/>
  <c r="AA18" i="2"/>
  <c r="AA20" i="2"/>
  <c r="AA22" i="2"/>
  <c r="AA24" i="2"/>
  <c r="AA26" i="2"/>
  <c r="AA28" i="2"/>
  <c r="AA30" i="2"/>
  <c r="AA32" i="2"/>
  <c r="AA34" i="2"/>
  <c r="AA36" i="2"/>
  <c r="AA38" i="2"/>
  <c r="AA40" i="2"/>
  <c r="AB20" i="2"/>
  <c r="AB24" i="2"/>
  <c r="AB28" i="2"/>
  <c r="AB32" i="2"/>
  <c r="AB36" i="2"/>
  <c r="AB40" i="2"/>
  <c r="AB19" i="2"/>
  <c r="AB23" i="2"/>
  <c r="AB27" i="2"/>
  <c r="AB31" i="2"/>
  <c r="AB35" i="2"/>
  <c r="AB39" i="2"/>
  <c r="AA17" i="2"/>
  <c r="AA19" i="2"/>
  <c r="AA21" i="2"/>
  <c r="AA23" i="2"/>
  <c r="AA25" i="2"/>
  <c r="AA27" i="2"/>
  <c r="AA29" i="2"/>
  <c r="AA31" i="2"/>
  <c r="AA33" i="2"/>
  <c r="AA35" i="2"/>
  <c r="AA37" i="2"/>
  <c r="AA39" i="2"/>
  <c r="AB18" i="2"/>
  <c r="AB22" i="2"/>
  <c r="AB26" i="2"/>
  <c r="AB30" i="2"/>
  <c r="AB34" i="2"/>
  <c r="AB38" i="2"/>
  <c r="AB17" i="2"/>
  <c r="AB21" i="2"/>
  <c r="AB25" i="2"/>
  <c r="AB29" i="2"/>
  <c r="AB33" i="2"/>
  <c r="AB37" i="2"/>
  <c r="W60" i="18"/>
  <c r="W68" i="18"/>
  <c r="W66" i="18"/>
  <c r="W53" i="18"/>
  <c r="W71" i="18"/>
  <c r="W61" i="18"/>
  <c r="W59" i="18"/>
  <c r="W55" i="18"/>
  <c r="W67" i="18"/>
  <c r="W58" i="18"/>
  <c r="W49" i="18"/>
  <c r="W69" i="18"/>
  <c r="W72" i="18"/>
  <c r="W63" i="18"/>
  <c r="W70" i="18"/>
  <c r="W62" i="18"/>
  <c r="Q8" i="18"/>
  <c r="W64" i="18"/>
  <c r="W51" i="18"/>
  <c r="W52" i="18"/>
  <c r="W50" i="18"/>
  <c r="W57" i="18"/>
  <c r="W54" i="18"/>
  <c r="W65" i="18"/>
  <c r="Q11" i="18"/>
  <c r="Q9" i="18"/>
  <c r="Q12" i="18"/>
  <c r="Q7" i="18"/>
  <c r="S27" i="2" l="1"/>
  <c r="S22" i="2"/>
  <c r="T31" i="2"/>
  <c r="T36" i="2"/>
  <c r="S40" i="2"/>
  <c r="T30" i="2"/>
  <c r="T23" i="2"/>
  <c r="S29" i="2"/>
  <c r="T39" i="2"/>
  <c r="S31" i="2"/>
  <c r="S37" i="2"/>
  <c r="T24" i="2"/>
  <c r="S19" i="2"/>
  <c r="S36" i="2"/>
  <c r="T21" i="2"/>
  <c r="T35" i="2"/>
  <c r="T22" i="2"/>
  <c r="S26" i="2"/>
  <c r="S18" i="2"/>
  <c r="S33" i="2"/>
  <c r="T32" i="2"/>
  <c r="S32" i="2"/>
  <c r="S23" i="2"/>
  <c r="S17" i="2"/>
  <c r="T29" i="2"/>
  <c r="S38" i="2"/>
  <c r="S34" i="2"/>
  <c r="T25" i="2"/>
  <c r="T17" i="2"/>
  <c r="T37" i="2"/>
  <c r="T33" i="2"/>
  <c r="T26" i="2"/>
  <c r="T18" i="2"/>
  <c r="S28" i="2"/>
  <c r="S24" i="2"/>
  <c r="S20" i="2"/>
  <c r="S39" i="2"/>
  <c r="S35" i="2"/>
  <c r="T27" i="2"/>
  <c r="T19" i="2"/>
  <c r="T38" i="2"/>
  <c r="T34" i="2"/>
  <c r="T28" i="2"/>
  <c r="T20" i="2"/>
  <c r="S30" i="2"/>
  <c r="S25" i="2"/>
  <c r="S21" i="2"/>
  <c r="S36" i="18"/>
  <c r="S34" i="18"/>
  <c r="S35" i="18"/>
  <c r="T34" i="18"/>
  <c r="T36" i="18"/>
  <c r="T35" i="18"/>
  <c r="S37" i="18"/>
  <c r="T24" i="18"/>
  <c r="S24" i="18"/>
  <c r="T23" i="18"/>
  <c r="S23" i="18"/>
  <c r="T22" i="18"/>
  <c r="S22" i="18"/>
  <c r="T33" i="18"/>
  <c r="T21" i="18"/>
  <c r="S29" i="18"/>
  <c r="S28" i="18"/>
  <c r="T28" i="18"/>
  <c r="S17" i="18"/>
  <c r="T20" i="18"/>
  <c r="S33" i="18"/>
  <c r="T32" i="18"/>
  <c r="S20" i="18"/>
  <c r="S32" i="18"/>
  <c r="T19" i="18"/>
  <c r="T31" i="18"/>
  <c r="S19" i="18"/>
  <c r="S31" i="18"/>
  <c r="T18" i="18"/>
  <c r="T30" i="18"/>
  <c r="S18" i="18"/>
  <c r="S30" i="18"/>
  <c r="T17" i="18"/>
  <c r="T29" i="18"/>
  <c r="T37" i="18"/>
  <c r="S21" i="18"/>
  <c r="T39" i="18"/>
  <c r="S39" i="18"/>
  <c r="S25" i="18"/>
  <c r="T27" i="18"/>
  <c r="S40" i="18"/>
  <c r="T40" i="18"/>
  <c r="S27" i="18"/>
  <c r="T25" i="18"/>
  <c r="S38" i="18"/>
  <c r="S26" i="18"/>
  <c r="T38" i="18"/>
  <c r="T26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Karel Orság</author>
  </authors>
  <commentList>
    <comment ref="AA4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Karel Orság:</t>
        </r>
        <r>
          <rPr>
            <sz val="9"/>
            <color indexed="81"/>
            <rFont val="Tahoma"/>
            <family val="2"/>
            <charset val="238"/>
          </rPr>
          <t xml:space="preserve">
nához
</t>
        </r>
      </text>
    </comment>
    <comment ref="AD4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Karel Orság:</t>
        </r>
        <r>
          <rPr>
            <sz val="9"/>
            <color indexed="81"/>
            <rFont val="Tahoma"/>
            <family val="2"/>
            <charset val="238"/>
          </rPr>
          <t xml:space="preserve">
body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Karel Orság</author>
  </authors>
  <commentList>
    <comment ref="AA49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Karel Orság:</t>
        </r>
        <r>
          <rPr>
            <sz val="9"/>
            <color indexed="81"/>
            <rFont val="Tahoma"/>
            <family val="2"/>
            <charset val="238"/>
          </rPr>
          <t xml:space="preserve">
nához
</t>
        </r>
      </text>
    </comment>
    <comment ref="AD49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Karel Orság:</t>
        </r>
        <r>
          <rPr>
            <sz val="9"/>
            <color indexed="81"/>
            <rFont val="Tahoma"/>
            <family val="2"/>
            <charset val="238"/>
          </rPr>
          <t xml:space="preserve">
body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Karel Orság</author>
  </authors>
  <commentList>
    <comment ref="AA49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Karel Orság:</t>
        </r>
        <r>
          <rPr>
            <sz val="9"/>
            <color indexed="81"/>
            <rFont val="Tahoma"/>
            <family val="2"/>
            <charset val="238"/>
          </rPr>
          <t xml:space="preserve">
nához
</t>
        </r>
      </text>
    </comment>
    <comment ref="AD49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38"/>
          </rPr>
          <t>Karel Orság:</t>
        </r>
        <r>
          <rPr>
            <sz val="9"/>
            <color indexed="81"/>
            <rFont val="Tahoma"/>
            <family val="2"/>
            <charset val="238"/>
          </rPr>
          <t xml:space="preserve">
body
</t>
        </r>
      </text>
    </comment>
  </commentList>
</comments>
</file>

<file path=xl/sharedStrings.xml><?xml version="1.0" encoding="utf-8"?>
<sst xmlns="http://schemas.openxmlformats.org/spreadsheetml/2006/main" count="603" uniqueCount="56">
  <si>
    <t xml:space="preserve">součet </t>
  </si>
  <si>
    <t>průměr družstva</t>
  </si>
  <si>
    <t>body</t>
  </si>
  <si>
    <t>pořadí podle získaných bodů</t>
  </si>
  <si>
    <t>družstvo</t>
  </si>
  <si>
    <t>1.</t>
  </si>
  <si>
    <t>2.</t>
  </si>
  <si>
    <t>3.</t>
  </si>
  <si>
    <t>4.</t>
  </si>
  <si>
    <t>5.</t>
  </si>
  <si>
    <t>-</t>
  </si>
  <si>
    <t>:</t>
  </si>
  <si>
    <t>Mihalcsak Silvestr</t>
  </si>
  <si>
    <t>Orságová Jana</t>
  </si>
  <si>
    <t>Klusáček Jiří</t>
  </si>
  <si>
    <t>Mihulka Josef</t>
  </si>
  <si>
    <t>Orság Karel</t>
  </si>
  <si>
    <t>Klusáčková Dana</t>
  </si>
  <si>
    <t>Pazděra Jaroslav</t>
  </si>
  <si>
    <t xml:space="preserve">6 DVOJIC    </t>
  </si>
  <si>
    <t>Za Řekou</t>
  </si>
  <si>
    <t>HDC</t>
  </si>
  <si>
    <t>Splav</t>
  </si>
  <si>
    <t>Chozrasčot</t>
  </si>
  <si>
    <t>Jadran</t>
  </si>
  <si>
    <t>Alfa</t>
  </si>
  <si>
    <t>Baracuda</t>
  </si>
  <si>
    <t>Lysek Petr</t>
  </si>
  <si>
    <t>Motyka Vlastimil</t>
  </si>
  <si>
    <t>Fabrigerová Anna</t>
  </si>
  <si>
    <t>Dvořák Radek</t>
  </si>
  <si>
    <t>Müller Vladimír</t>
  </si>
  <si>
    <t>jméno</t>
  </si>
  <si>
    <t>1</t>
  </si>
  <si>
    <t>2</t>
  </si>
  <si>
    <t>3</t>
  </si>
  <si>
    <t>4</t>
  </si>
  <si>
    <t>5</t>
  </si>
  <si>
    <t>6</t>
  </si>
  <si>
    <t>nához</t>
  </si>
  <si>
    <t>NEJVÍCE BODŮ</t>
  </si>
  <si>
    <t>NEJVYŠŠÍ BODOVÝ ZISK</t>
  </si>
  <si>
    <t>průměr</t>
  </si>
  <si>
    <t>max nához</t>
  </si>
  <si>
    <t>pořadí max. nához</t>
  </si>
  <si>
    <t>max.</t>
  </si>
  <si>
    <t>NEJVYŠŠÍ NÁHOZ</t>
  </si>
  <si>
    <t>počet her</t>
  </si>
  <si>
    <t>pořadí</t>
  </si>
  <si>
    <t>NEJVYŠŠÍ PRŮMĚR</t>
  </si>
  <si>
    <t>TURNAJ DVOJIC 1. hrací den</t>
  </si>
  <si>
    <t>TURNAJ DVOJIC 2. hrací den</t>
  </si>
  <si>
    <t>1. hrací den</t>
  </si>
  <si>
    <t>2. hrací den</t>
  </si>
  <si>
    <t>TURNAJ DVOJIC celkové pořadí</t>
  </si>
  <si>
    <t>Klus František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</si>
</sst>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2"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8"/>
      <name val="Arial CE"/>
      <family val="2"/>
      <charset val="238"/>
    </font>
    <font>
      <sz val="11"/>
      <name val="Arial CE"/>
      <family val="2"/>
      <charset val="238"/>
    </font>
    <font>
      <sz val="13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color indexed="17"/>
      <name val="Arial CE"/>
      <family val="2"/>
      <charset val="238"/>
    </font>
    <font>
      <b/>
      <i/>
      <sz val="20"/>
      <color indexed="10"/>
      <name val="Arial CE"/>
      <family val="2"/>
      <charset val="238"/>
    </font>
    <font>
      <b/>
      <sz val="11"/>
      <name val="Arial CE"/>
      <family val="2"/>
      <charset val="238"/>
    </font>
    <font>
      <i/>
      <shadow/>
      <sz val="36"/>
      <color indexed="30"/>
      <name val="Arial Black"/>
      <family val="2"/>
      <charset val="238"/>
    </font>
    <font>
      <sz val="8"/>
      <name val="Tahoma"/>
      <family val="2"/>
      <charset val="238"/>
    </font>
    <font>
      <i/>
      <sz val="25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8"/>
      <name val="Tahoma"/>
      <family val="2"/>
      <charset val="238"/>
    </font>
    <font>
      <b/>
      <sz val="12"/>
      <color indexed="12"/>
      <name val="Arial CE"/>
      <family val="2"/>
      <charset val="238"/>
    </font>
    <font>
      <b/>
      <sz val="8"/>
      <name val="Arial"/>
      <family val="2"/>
      <charset val="238"/>
    </font>
    <font>
      <b/>
      <i/>
      <sz val="22"/>
      <color indexed="10"/>
      <name val="Arial Rounded MT Bold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8"/>
      <color rgb="FF0070C0"/>
      <name val="Arial"/>
      <family val="2"/>
      <charset val="238"/>
    </font>
    <font>
      <sz val="8"/>
      <color rgb="FF0070C0"/>
      <name val="Tahoma"/>
      <family val="2"/>
      <charset val="238"/>
    </font>
    <font>
      <b/>
      <sz val="8"/>
      <color rgb="FF0070C0"/>
      <name val="Tahoma"/>
      <family val="2"/>
      <charset val="238"/>
    </font>
    <font>
      <b/>
      <sz val="9"/>
      <name val="Tahoma"/>
      <family val="2"/>
      <charset val="238"/>
    </font>
    <font>
      <sz val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rgb="FF00B050"/>
      <name val="Arial CE"/>
      <family val="2"/>
      <charset val="238"/>
    </font>
    <font>
      <b/>
      <sz val="28"/>
      <color rgb="FF0070C0"/>
      <name val="Arial Black"/>
      <family val="2"/>
      <charset val="238"/>
    </font>
    <font>
      <b/>
      <sz val="13"/>
      <name val="Arial CE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  <fill>
      <patternFill patternType="solid">
        <fgColor indexed="1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43"/>
      </patternFill>
    </fill>
    <fill>
      <patternFill patternType="solid">
        <fgColor indexed="47"/>
        <bgColor indexed="51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19"/>
      </patternFill>
    </fill>
    <fill>
      <patternFill patternType="solid">
        <fgColor rgb="FFFFFF00"/>
        <bgColor indexed="51"/>
      </patternFill>
    </fill>
    <fill>
      <patternFill patternType="solid">
        <fgColor rgb="FFFFFF00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6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indexed="8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18">
    <xf numFmtId="0" fontId="0" fillId="0" borderId="0" xfId="0"/>
    <xf numFmtId="0" fontId="7" fillId="3" borderId="7" xfId="3" applyFont="1" applyFill="1" applyBorder="1" applyAlignment="1" applyProtection="1">
      <alignment horizontal="center" vertical="center"/>
      <protection hidden="1"/>
    </xf>
    <xf numFmtId="0" fontId="7" fillId="3" borderId="11" xfId="3" applyFont="1" applyFill="1" applyBorder="1" applyAlignment="1" applyProtection="1">
      <alignment horizontal="center" vertical="center"/>
      <protection hidden="1"/>
    </xf>
    <xf numFmtId="0" fontId="7" fillId="3" borderId="15" xfId="3" applyFont="1" applyFill="1" applyBorder="1" applyAlignment="1" applyProtection="1">
      <alignment horizontal="center" vertical="center"/>
      <protection hidden="1"/>
    </xf>
    <xf numFmtId="0" fontId="16" fillId="5" borderId="18" xfId="3" applyFont="1" applyFill="1" applyBorder="1" applyAlignment="1" applyProtection="1">
      <alignment horizontal="center" vertical="center"/>
      <protection hidden="1"/>
    </xf>
    <xf numFmtId="0" fontId="10" fillId="6" borderId="2" xfId="2" applyFont="1" applyFill="1" applyBorder="1" applyAlignment="1" applyProtection="1">
      <alignment horizontal="center" vertical="center"/>
      <protection locked="0"/>
    </xf>
    <xf numFmtId="0" fontId="1" fillId="0" borderId="35" xfId="2" applyFont="1" applyBorder="1" applyAlignment="1" applyProtection="1">
      <alignment horizontal="left"/>
      <protection locked="0"/>
    </xf>
    <xf numFmtId="0" fontId="1" fillId="0" borderId="38" xfId="2" applyFont="1" applyBorder="1" applyAlignment="1" applyProtection="1">
      <alignment horizontal="left"/>
      <protection locked="0"/>
    </xf>
    <xf numFmtId="0" fontId="1" fillId="0" borderId="10" xfId="2" applyFont="1" applyBorder="1" applyAlignment="1" applyProtection="1">
      <alignment horizontal="left"/>
      <protection locked="0"/>
    </xf>
    <xf numFmtId="0" fontId="1" fillId="0" borderId="40" xfId="2" applyFont="1" applyBorder="1" applyAlignment="1" applyProtection="1">
      <alignment horizontal="left"/>
      <protection locked="0"/>
    </xf>
    <xf numFmtId="0" fontId="10" fillId="6" borderId="20" xfId="2" applyFont="1" applyFill="1" applyBorder="1" applyAlignment="1" applyProtection="1">
      <alignment horizontal="center" vertical="center"/>
      <protection locked="0"/>
    </xf>
    <xf numFmtId="0" fontId="10" fillId="6" borderId="25" xfId="2" applyFont="1" applyFill="1" applyBorder="1" applyAlignment="1" applyProtection="1">
      <alignment horizontal="center" vertical="center"/>
      <protection locked="0"/>
    </xf>
    <xf numFmtId="0" fontId="10" fillId="6" borderId="21" xfId="2" applyFont="1" applyFill="1" applyBorder="1" applyAlignment="1" applyProtection="1">
      <alignment horizontal="center" vertical="center"/>
      <protection locked="0"/>
    </xf>
    <xf numFmtId="0" fontId="18" fillId="0" borderId="0" xfId="3" applyFont="1" applyFill="1" applyBorder="1" applyAlignment="1" applyProtection="1">
      <alignment horizontal="center" vertical="center"/>
      <protection hidden="1"/>
    </xf>
    <xf numFmtId="0" fontId="1" fillId="0" borderId="0" xfId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2" fillId="3" borderId="47" xfId="1" applyFont="1" applyFill="1" applyBorder="1" applyAlignment="1" applyProtection="1">
      <alignment horizontal="center" vertical="center"/>
      <protection hidden="1"/>
    </xf>
    <xf numFmtId="0" fontId="2" fillId="3" borderId="33" xfId="1" applyFont="1" applyFill="1" applyBorder="1" applyAlignment="1" applyProtection="1">
      <alignment horizontal="center" vertical="center"/>
      <protection hidden="1"/>
    </xf>
    <xf numFmtId="0" fontId="3" fillId="2" borderId="1" xfId="1" applyFont="1" applyFill="1" applyBorder="1" applyAlignment="1" applyProtection="1">
      <alignment horizontal="center" vertical="center"/>
      <protection hidden="1"/>
    </xf>
    <xf numFmtId="0" fontId="1" fillId="4" borderId="19" xfId="1" applyFill="1" applyBorder="1" applyAlignment="1" applyProtection="1">
      <alignment horizontal="center"/>
      <protection hidden="1"/>
    </xf>
    <xf numFmtId="0" fontId="1" fillId="4" borderId="65" xfId="1" applyFill="1" applyBorder="1" applyAlignment="1" applyProtection="1">
      <alignment horizontal="center"/>
      <protection hidden="1"/>
    </xf>
    <xf numFmtId="0" fontId="1" fillId="4" borderId="66" xfId="1" applyFill="1" applyBorder="1" applyAlignment="1" applyProtection="1">
      <alignment horizontal="center"/>
      <protection hidden="1"/>
    </xf>
    <xf numFmtId="0" fontId="8" fillId="0" borderId="4" xfId="1" applyFont="1" applyFill="1" applyBorder="1" applyAlignment="1" applyProtection="1">
      <alignment horizontal="center" vertical="center"/>
      <protection hidden="1"/>
    </xf>
    <xf numFmtId="0" fontId="29" fillId="0" borderId="6" xfId="1" applyFont="1" applyFill="1" applyBorder="1" applyAlignment="1" applyProtection="1">
      <alignment horizontal="center" vertical="center"/>
      <protection hidden="1"/>
    </xf>
    <xf numFmtId="0" fontId="8" fillId="0" borderId="61" xfId="1" applyFont="1" applyFill="1" applyBorder="1" applyAlignment="1" applyProtection="1">
      <alignment horizontal="center" vertical="center"/>
      <protection hidden="1"/>
    </xf>
    <xf numFmtId="0" fontId="8" fillId="0" borderId="5" xfId="1" applyFont="1" applyFill="1" applyBorder="1" applyAlignment="1" applyProtection="1">
      <alignment horizontal="center" vertical="center"/>
      <protection hidden="1"/>
    </xf>
    <xf numFmtId="0" fontId="5" fillId="2" borderId="7" xfId="1" applyFont="1" applyFill="1" applyBorder="1" applyAlignment="1" applyProtection="1">
      <alignment horizontal="center" vertical="center"/>
      <protection hidden="1"/>
    </xf>
    <xf numFmtId="0" fontId="6" fillId="2" borderId="7" xfId="1" applyFont="1" applyFill="1" applyBorder="1" applyAlignment="1" applyProtection="1">
      <alignment horizontal="center" vertical="center"/>
      <protection hidden="1"/>
    </xf>
    <xf numFmtId="0" fontId="8" fillId="0" borderId="8" xfId="1" applyFont="1" applyFill="1" applyBorder="1" applyAlignment="1" applyProtection="1">
      <alignment horizontal="center" vertical="center"/>
      <protection hidden="1"/>
    </xf>
    <xf numFmtId="0" fontId="29" fillId="0" borderId="9" xfId="1" applyFont="1" applyFill="1" applyBorder="1" applyAlignment="1" applyProtection="1">
      <alignment horizontal="center" vertical="center"/>
      <protection hidden="1"/>
    </xf>
    <xf numFmtId="0" fontId="8" fillId="0" borderId="2" xfId="1" applyFont="1" applyFill="1" applyBorder="1" applyAlignment="1" applyProtection="1">
      <alignment horizontal="center" vertical="center"/>
      <protection hidden="1"/>
    </xf>
    <xf numFmtId="0" fontId="8" fillId="0" borderId="3" xfId="1" applyFont="1" applyFill="1" applyBorder="1" applyAlignment="1" applyProtection="1">
      <alignment horizontal="center" vertical="center"/>
      <protection hidden="1"/>
    </xf>
    <xf numFmtId="0" fontId="5" fillId="2" borderId="11" xfId="1" applyFont="1" applyFill="1" applyBorder="1" applyAlignment="1" applyProtection="1">
      <alignment horizontal="center" vertical="center"/>
      <protection hidden="1"/>
    </xf>
    <xf numFmtId="0" fontId="6" fillId="2" borderId="11" xfId="1" applyFont="1" applyFill="1" applyBorder="1" applyAlignment="1" applyProtection="1">
      <alignment horizontal="center" vertical="center"/>
      <protection hidden="1"/>
    </xf>
    <xf numFmtId="0" fontId="8" fillId="0" borderId="12" xfId="1" applyFont="1" applyFill="1" applyBorder="1" applyAlignment="1" applyProtection="1">
      <alignment horizontal="center" vertical="center"/>
      <protection hidden="1"/>
    </xf>
    <xf numFmtId="0" fontId="29" fillId="0" borderId="14" xfId="1" applyFont="1" applyFill="1" applyBorder="1" applyAlignment="1" applyProtection="1">
      <alignment horizontal="center" vertical="center"/>
      <protection hidden="1"/>
    </xf>
    <xf numFmtId="0" fontId="8" fillId="0" borderId="62" xfId="1" applyFont="1" applyFill="1" applyBorder="1" applyAlignment="1" applyProtection="1">
      <alignment horizontal="center" vertical="center"/>
      <protection hidden="1"/>
    </xf>
    <xf numFmtId="0" fontId="8" fillId="0" borderId="13" xfId="1" applyFont="1" applyFill="1" applyBorder="1" applyAlignment="1" applyProtection="1">
      <alignment horizontal="center" vertical="center"/>
      <protection hidden="1"/>
    </xf>
    <xf numFmtId="0" fontId="5" fillId="2" borderId="15" xfId="1" applyFont="1" applyFill="1" applyBorder="1" applyAlignment="1" applyProtection="1">
      <alignment horizontal="center" vertical="center"/>
      <protection hidden="1"/>
    </xf>
    <xf numFmtId="0" fontId="6" fillId="2" borderId="15" xfId="1" applyFont="1" applyFill="1" applyBorder="1" applyAlignment="1" applyProtection="1">
      <alignment horizontal="center" vertical="center"/>
      <protection hidden="1"/>
    </xf>
    <xf numFmtId="0" fontId="1" fillId="2" borderId="0" xfId="1" applyFill="1" applyProtection="1">
      <protection hidden="1"/>
    </xf>
    <xf numFmtId="0" fontId="1" fillId="2" borderId="0" xfId="1" applyFill="1" applyAlignment="1" applyProtection="1">
      <alignment horizontal="center"/>
      <protection hidden="1"/>
    </xf>
    <xf numFmtId="0" fontId="9" fillId="0" borderId="0" xfId="1" applyFont="1" applyAlignment="1" applyProtection="1">
      <alignment horizontal="center" readingOrder="1"/>
      <protection hidden="1"/>
    </xf>
    <xf numFmtId="0" fontId="0" fillId="0" borderId="67" xfId="0" applyBorder="1" applyProtection="1">
      <protection hidden="1"/>
    </xf>
    <xf numFmtId="0" fontId="0" fillId="0" borderId="70" xfId="0" applyBorder="1" applyProtection="1">
      <protection hidden="1"/>
    </xf>
    <xf numFmtId="0" fontId="12" fillId="0" borderId="60" xfId="0" applyFont="1" applyBorder="1" applyAlignment="1" applyProtection="1">
      <alignment horizontal="center"/>
      <protection hidden="1"/>
    </xf>
    <xf numFmtId="0" fontId="0" fillId="0" borderId="71" xfId="0" applyFont="1" applyBorder="1" applyAlignment="1" applyProtection="1">
      <alignment horizontal="center"/>
      <protection hidden="1"/>
    </xf>
    <xf numFmtId="0" fontId="0" fillId="0" borderId="60" xfId="0" applyBorder="1" applyProtection="1">
      <protection hidden="1"/>
    </xf>
    <xf numFmtId="0" fontId="0" fillId="0" borderId="71" xfId="0" applyBorder="1" applyProtection="1">
      <protection hidden="1"/>
    </xf>
    <xf numFmtId="0" fontId="0" fillId="0" borderId="70" xfId="0" applyBorder="1" applyAlignment="1" applyProtection="1">
      <alignment horizontal="center"/>
      <protection hidden="1"/>
    </xf>
    <xf numFmtId="0" fontId="0" fillId="0" borderId="71" xfId="0" applyBorder="1" applyAlignment="1" applyProtection="1">
      <alignment horizontal="center"/>
      <protection hidden="1"/>
    </xf>
    <xf numFmtId="2" fontId="0" fillId="0" borderId="71" xfId="0" applyNumberFormat="1" applyBorder="1" applyAlignment="1" applyProtection="1">
      <alignment horizontal="center"/>
      <protection hidden="1"/>
    </xf>
    <xf numFmtId="0" fontId="0" fillId="0" borderId="72" xfId="0" applyBorder="1" applyAlignment="1" applyProtection="1">
      <alignment horizontal="center"/>
      <protection hidden="1"/>
    </xf>
    <xf numFmtId="0" fontId="0" fillId="0" borderId="73" xfId="0" applyBorder="1" applyProtection="1">
      <protection hidden="1"/>
    </xf>
    <xf numFmtId="0" fontId="0" fillId="0" borderId="74" xfId="0" applyBorder="1" applyProtection="1">
      <protection hidden="1"/>
    </xf>
    <xf numFmtId="0" fontId="0" fillId="0" borderId="74" xfId="0" applyBorder="1" applyAlignment="1" applyProtection="1">
      <alignment horizontal="center"/>
      <protection hidden="1"/>
    </xf>
    <xf numFmtId="2" fontId="0" fillId="0" borderId="74" xfId="0" applyNumberForma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0" fillId="0" borderId="50" xfId="0" applyBorder="1" applyAlignment="1" applyProtection="1">
      <alignment shrinkToFit="1"/>
      <protection hidden="1"/>
    </xf>
    <xf numFmtId="0" fontId="0" fillId="14" borderId="56" xfId="0" applyFill="1" applyBorder="1" applyAlignment="1" applyProtection="1">
      <alignment shrinkToFit="1"/>
      <protection hidden="1"/>
    </xf>
    <xf numFmtId="0" fontId="0" fillId="13" borderId="56" xfId="0" applyFill="1" applyBorder="1" applyAlignment="1" applyProtection="1">
      <alignment shrinkToFit="1"/>
      <protection hidden="1"/>
    </xf>
    <xf numFmtId="0" fontId="26" fillId="11" borderId="56" xfId="0" applyFont="1" applyFill="1" applyBorder="1" applyAlignment="1" applyProtection="1">
      <alignment shrinkToFit="1"/>
      <protection hidden="1"/>
    </xf>
    <xf numFmtId="0" fontId="0" fillId="11" borderId="56" xfId="0" applyFill="1" applyBorder="1" applyAlignment="1" applyProtection="1">
      <alignment shrinkToFit="1"/>
      <protection hidden="1"/>
    </xf>
    <xf numFmtId="0" fontId="0" fillId="0" borderId="56" xfId="0" applyBorder="1" applyProtection="1">
      <protection hidden="1"/>
    </xf>
    <xf numFmtId="0" fontId="0" fillId="0" borderId="51" xfId="0" applyBorder="1" applyProtection="1">
      <protection hidden="1"/>
    </xf>
    <xf numFmtId="0" fontId="0" fillId="0" borderId="52" xfId="0" applyBorder="1" applyProtection="1">
      <protection hidden="1"/>
    </xf>
    <xf numFmtId="0" fontId="0" fillId="14" borderId="42" xfId="0" applyFill="1" applyBorder="1" applyProtection="1">
      <protection hidden="1"/>
    </xf>
    <xf numFmtId="0" fontId="0" fillId="14" borderId="42" xfId="0" applyNumberFormat="1" applyFill="1" applyBorder="1" applyProtection="1">
      <protection hidden="1"/>
    </xf>
    <xf numFmtId="164" fontId="0" fillId="14" borderId="42" xfId="0" applyNumberFormat="1" applyFill="1" applyBorder="1" applyProtection="1">
      <protection hidden="1"/>
    </xf>
    <xf numFmtId="1" fontId="0" fillId="14" borderId="42" xfId="0" applyNumberFormat="1" applyFill="1" applyBorder="1" applyAlignment="1" applyProtection="1">
      <alignment horizontal="center"/>
      <protection hidden="1"/>
    </xf>
    <xf numFmtId="0" fontId="0" fillId="14" borderId="42" xfId="0" applyFill="1" applyBorder="1" applyAlignment="1" applyProtection="1">
      <alignment shrinkToFit="1"/>
      <protection hidden="1"/>
    </xf>
    <xf numFmtId="0" fontId="0" fillId="13" borderId="42" xfId="0" applyFill="1" applyBorder="1" applyProtection="1">
      <protection hidden="1"/>
    </xf>
    <xf numFmtId="0" fontId="0" fillId="13" borderId="42" xfId="0" applyFill="1" applyBorder="1" applyAlignment="1" applyProtection="1">
      <alignment shrinkToFit="1"/>
      <protection hidden="1"/>
    </xf>
    <xf numFmtId="0" fontId="0" fillId="11" borderId="42" xfId="0" applyFill="1" applyBorder="1" applyProtection="1">
      <protection hidden="1"/>
    </xf>
    <xf numFmtId="0" fontId="0" fillId="12" borderId="42" xfId="0" applyFill="1" applyBorder="1" applyProtection="1">
      <protection hidden="1"/>
    </xf>
    <xf numFmtId="0" fontId="0" fillId="13" borderId="53" xfId="0" applyFill="1" applyBorder="1" applyProtection="1">
      <protection hidden="1"/>
    </xf>
    <xf numFmtId="0" fontId="0" fillId="14" borderId="57" xfId="0" applyFill="1" applyBorder="1" applyProtection="1">
      <protection hidden="1"/>
    </xf>
    <xf numFmtId="0" fontId="0" fillId="11" borderId="57" xfId="0" applyFill="1" applyBorder="1" applyProtection="1">
      <protection hidden="1"/>
    </xf>
    <xf numFmtId="0" fontId="0" fillId="12" borderId="57" xfId="0" applyFill="1" applyBorder="1" applyProtection="1">
      <protection hidden="1"/>
    </xf>
    <xf numFmtId="0" fontId="0" fillId="13" borderId="57" xfId="0" applyFill="1" applyBorder="1" applyProtection="1">
      <protection hidden="1"/>
    </xf>
    <xf numFmtId="0" fontId="0" fillId="13" borderId="55" xfId="0" applyFill="1" applyBorder="1" applyProtection="1">
      <protection hidden="1"/>
    </xf>
    <xf numFmtId="0" fontId="0" fillId="0" borderId="0" xfId="0" applyAlignment="1" applyProtection="1">
      <alignment shrinkToFit="1"/>
      <protection hidden="1"/>
    </xf>
    <xf numFmtId="0" fontId="0" fillId="0" borderId="56" xfId="0" applyBorder="1" applyAlignment="1" applyProtection="1">
      <alignment shrinkToFit="1"/>
      <protection hidden="1"/>
    </xf>
    <xf numFmtId="0" fontId="0" fillId="0" borderId="51" xfId="0" applyBorder="1" applyAlignment="1" applyProtection="1">
      <alignment shrinkToFit="1"/>
      <protection hidden="1"/>
    </xf>
    <xf numFmtId="0" fontId="0" fillId="0" borderId="52" xfId="0" applyBorder="1" applyAlignment="1" applyProtection="1">
      <alignment shrinkToFit="1"/>
      <protection hidden="1"/>
    </xf>
    <xf numFmtId="0" fontId="0" fillId="14" borderId="42" xfId="0" applyNumberFormat="1" applyFill="1" applyBorder="1" applyAlignment="1" applyProtection="1">
      <alignment shrinkToFit="1"/>
      <protection hidden="1"/>
    </xf>
    <xf numFmtId="164" fontId="0" fillId="14" borderId="42" xfId="0" applyNumberFormat="1" applyFill="1" applyBorder="1" applyAlignment="1" applyProtection="1">
      <alignment shrinkToFit="1"/>
      <protection hidden="1"/>
    </xf>
    <xf numFmtId="1" fontId="0" fillId="14" borderId="42" xfId="0" applyNumberFormat="1" applyFill="1" applyBorder="1" applyAlignment="1" applyProtection="1">
      <alignment horizontal="center" shrinkToFit="1"/>
      <protection hidden="1"/>
    </xf>
    <xf numFmtId="0" fontId="0" fillId="11" borderId="42" xfId="0" applyFill="1" applyBorder="1" applyAlignment="1" applyProtection="1">
      <alignment shrinkToFit="1"/>
      <protection hidden="1"/>
    </xf>
    <xf numFmtId="0" fontId="0" fillId="12" borderId="42" xfId="0" applyFill="1" applyBorder="1" applyAlignment="1" applyProtection="1">
      <alignment shrinkToFit="1"/>
      <protection hidden="1"/>
    </xf>
    <xf numFmtId="0" fontId="0" fillId="13" borderId="53" xfId="0" applyFill="1" applyBorder="1" applyAlignment="1" applyProtection="1">
      <alignment shrinkToFit="1"/>
      <protection hidden="1"/>
    </xf>
    <xf numFmtId="0" fontId="0" fillId="0" borderId="54" xfId="0" applyBorder="1" applyAlignment="1" applyProtection="1">
      <alignment shrinkToFit="1"/>
      <protection hidden="1"/>
    </xf>
    <xf numFmtId="0" fontId="0" fillId="14" borderId="57" xfId="0" applyFill="1" applyBorder="1" applyAlignment="1" applyProtection="1">
      <alignment shrinkToFit="1"/>
      <protection hidden="1"/>
    </xf>
    <xf numFmtId="0" fontId="0" fillId="11" borderId="57" xfId="0" applyFill="1" applyBorder="1" applyAlignment="1" applyProtection="1">
      <alignment shrinkToFit="1"/>
      <protection hidden="1"/>
    </xf>
    <xf numFmtId="0" fontId="0" fillId="12" borderId="57" xfId="0" applyFill="1" applyBorder="1" applyAlignment="1" applyProtection="1">
      <alignment shrinkToFit="1"/>
      <protection hidden="1"/>
    </xf>
    <xf numFmtId="0" fontId="0" fillId="13" borderId="57" xfId="0" applyFill="1" applyBorder="1" applyAlignment="1" applyProtection="1">
      <alignment shrinkToFit="1"/>
      <protection hidden="1"/>
    </xf>
    <xf numFmtId="0" fontId="0" fillId="13" borderId="55" xfId="0" applyFill="1" applyBorder="1" applyAlignment="1" applyProtection="1">
      <alignment shrinkToFit="1"/>
      <protection hidden="1"/>
    </xf>
    <xf numFmtId="0" fontId="1" fillId="0" borderId="0" xfId="2" applyProtection="1">
      <protection hidden="1"/>
    </xf>
    <xf numFmtId="0" fontId="1" fillId="2" borderId="0" xfId="2" applyFill="1" applyProtection="1">
      <protection hidden="1"/>
    </xf>
    <xf numFmtId="0" fontId="10" fillId="2" borderId="41" xfId="2" applyFont="1" applyFill="1" applyBorder="1" applyProtection="1">
      <protection hidden="1"/>
    </xf>
    <xf numFmtId="0" fontId="15" fillId="2" borderId="41" xfId="2" applyFont="1" applyFill="1" applyBorder="1" applyAlignment="1" applyProtection="1">
      <alignment horizontal="center"/>
      <protection hidden="1"/>
    </xf>
    <xf numFmtId="0" fontId="10" fillId="2" borderId="0" xfId="2" applyFont="1" applyFill="1" applyBorder="1" applyProtection="1">
      <protection hidden="1"/>
    </xf>
    <xf numFmtId="0" fontId="1" fillId="0" borderId="0" xfId="2" applyBorder="1" applyProtection="1">
      <protection hidden="1"/>
    </xf>
    <xf numFmtId="0" fontId="15" fillId="5" borderId="36" xfId="2" applyFont="1" applyFill="1" applyBorder="1" applyAlignment="1" applyProtection="1">
      <alignment horizontal="center" wrapText="1"/>
      <protection hidden="1"/>
    </xf>
    <xf numFmtId="0" fontId="10" fillId="5" borderId="18" xfId="2" applyFont="1" applyFill="1" applyBorder="1" applyAlignment="1" applyProtection="1">
      <alignment vertical="center"/>
      <protection hidden="1"/>
    </xf>
    <xf numFmtId="0" fontId="15" fillId="5" borderId="36" xfId="2" applyFont="1" applyFill="1" applyBorder="1" applyAlignment="1" applyProtection="1">
      <alignment wrapText="1"/>
      <protection hidden="1"/>
    </xf>
    <xf numFmtId="0" fontId="10" fillId="2" borderId="18" xfId="2" applyFont="1" applyFill="1" applyBorder="1" applyProtection="1">
      <protection hidden="1"/>
    </xf>
    <xf numFmtId="0" fontId="10" fillId="2" borderId="29" xfId="2" applyFont="1" applyFill="1" applyBorder="1" applyProtection="1">
      <protection hidden="1"/>
    </xf>
    <xf numFmtId="0" fontId="13" fillId="0" borderId="0" xfId="2" applyFont="1" applyProtection="1">
      <protection hidden="1"/>
    </xf>
    <xf numFmtId="0" fontId="5" fillId="7" borderId="1" xfId="2" applyFont="1" applyFill="1" applyBorder="1" applyAlignment="1" applyProtection="1">
      <alignment horizontal="center"/>
      <protection hidden="1"/>
    </xf>
    <xf numFmtId="0" fontId="19" fillId="0" borderId="1" xfId="2" applyFont="1" applyBorder="1" applyAlignment="1" applyProtection="1">
      <alignment horizontal="center"/>
      <protection hidden="1"/>
    </xf>
    <xf numFmtId="0" fontId="15" fillId="5" borderId="37" xfId="2" applyFont="1" applyFill="1" applyBorder="1" applyAlignment="1" applyProtection="1">
      <alignment horizontal="center" shrinkToFit="1"/>
      <protection hidden="1"/>
    </xf>
    <xf numFmtId="0" fontId="17" fillId="5" borderId="16" xfId="2" applyFont="1" applyFill="1" applyBorder="1" applyAlignment="1" applyProtection="1">
      <alignment horizontal="center" vertical="center"/>
      <protection hidden="1"/>
    </xf>
    <xf numFmtId="0" fontId="22" fillId="5" borderId="16" xfId="2" applyFont="1" applyFill="1" applyBorder="1" applyAlignment="1" applyProtection="1">
      <alignment horizontal="center" vertical="center"/>
      <protection hidden="1"/>
    </xf>
    <xf numFmtId="0" fontId="10" fillId="5" borderId="16" xfId="2" applyFont="1" applyFill="1" applyBorder="1" applyAlignment="1" applyProtection="1">
      <alignment vertical="center"/>
      <protection hidden="1"/>
    </xf>
    <xf numFmtId="0" fontId="24" fillId="5" borderId="16" xfId="2" applyFont="1" applyFill="1" applyBorder="1" applyAlignment="1" applyProtection="1">
      <alignment vertical="center"/>
      <protection hidden="1"/>
    </xf>
    <xf numFmtId="0" fontId="10" fillId="2" borderId="0" xfId="2" applyFont="1" applyFill="1" applyProtection="1">
      <protection hidden="1"/>
    </xf>
    <xf numFmtId="0" fontId="1" fillId="0" borderId="19" xfId="2" applyFont="1" applyBorder="1" applyAlignment="1" applyProtection="1">
      <alignment horizontal="center"/>
      <protection hidden="1"/>
    </xf>
    <xf numFmtId="0" fontId="13" fillId="8" borderId="26" xfId="2" applyFont="1" applyFill="1" applyBorder="1" applyAlignment="1" applyProtection="1">
      <alignment horizontal="center" wrapText="1"/>
      <protection hidden="1"/>
    </xf>
    <xf numFmtId="0" fontId="1" fillId="0" borderId="31" xfId="2" applyFont="1" applyBorder="1" applyAlignment="1" applyProtection="1">
      <alignment horizontal="left"/>
      <protection hidden="1"/>
    </xf>
    <xf numFmtId="0" fontId="23" fillId="9" borderId="17" xfId="2" applyFont="1" applyFill="1" applyBorder="1" applyAlignment="1" applyProtection="1">
      <alignment horizontal="center" vertical="center"/>
      <protection hidden="1"/>
    </xf>
    <xf numFmtId="0" fontId="10" fillId="4" borderId="17" xfId="2" applyFont="1" applyFill="1" applyBorder="1" applyAlignment="1" applyProtection="1">
      <alignment horizontal="center"/>
      <protection hidden="1"/>
    </xf>
    <xf numFmtId="0" fontId="23" fillId="10" borderId="17" xfId="2" applyFont="1" applyFill="1" applyBorder="1" applyAlignment="1" applyProtection="1">
      <alignment horizontal="center"/>
      <protection hidden="1"/>
    </xf>
    <xf numFmtId="0" fontId="13" fillId="8" borderId="34" xfId="2" applyFont="1" applyFill="1" applyBorder="1" applyAlignment="1" applyProtection="1">
      <alignment horizontal="center" wrapText="1"/>
      <protection hidden="1"/>
    </xf>
    <xf numFmtId="0" fontId="20" fillId="0" borderId="19" xfId="2" applyFont="1" applyBorder="1" applyAlignment="1" applyProtection="1">
      <alignment horizontal="center"/>
      <protection hidden="1"/>
    </xf>
    <xf numFmtId="0" fontId="23" fillId="9" borderId="22" xfId="2" applyFont="1" applyFill="1" applyBorder="1" applyAlignment="1" applyProtection="1">
      <alignment horizontal="center" vertical="center"/>
      <protection hidden="1"/>
    </xf>
    <xf numFmtId="0" fontId="10" fillId="4" borderId="23" xfId="2" applyFont="1" applyFill="1" applyBorder="1" applyAlignment="1" applyProtection="1">
      <alignment horizontal="center"/>
      <protection hidden="1"/>
    </xf>
    <xf numFmtId="0" fontId="23" fillId="10" borderId="22" xfId="2" applyFont="1" applyFill="1" applyBorder="1" applyAlignment="1" applyProtection="1">
      <alignment horizontal="center"/>
      <protection hidden="1"/>
    </xf>
    <xf numFmtId="0" fontId="10" fillId="2" borderId="24" xfId="2" applyFont="1" applyFill="1" applyBorder="1" applyProtection="1">
      <protection hidden="1"/>
    </xf>
    <xf numFmtId="0" fontId="14" fillId="2" borderId="0" xfId="2" applyFont="1" applyFill="1" applyProtection="1">
      <protection hidden="1"/>
    </xf>
    <xf numFmtId="0" fontId="1" fillId="0" borderId="42" xfId="2" applyBorder="1" applyProtection="1">
      <protection hidden="1"/>
    </xf>
    <xf numFmtId="0" fontId="1" fillId="0" borderId="32" xfId="2" applyFont="1" applyBorder="1" applyAlignment="1" applyProtection="1">
      <alignment horizontal="left"/>
      <protection hidden="1"/>
    </xf>
    <xf numFmtId="0" fontId="10" fillId="2" borderId="0" xfId="2" applyFont="1" applyFill="1" applyAlignment="1" applyProtection="1">
      <alignment horizontal="left"/>
      <protection hidden="1"/>
    </xf>
    <xf numFmtId="0" fontId="3" fillId="0" borderId="0" xfId="2" applyFont="1" applyFill="1" applyBorder="1" applyAlignment="1" applyProtection="1">
      <alignment horizontal="center" vertical="center"/>
      <protection hidden="1"/>
    </xf>
    <xf numFmtId="0" fontId="1" fillId="0" borderId="0" xfId="2" applyFont="1" applyFill="1" applyBorder="1" applyAlignment="1" applyProtection="1">
      <alignment horizontal="center" vertical="center"/>
      <protection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8" fillId="0" borderId="0" xfId="1" applyFont="1" applyFill="1" applyBorder="1" applyAlignment="1" applyProtection="1">
      <alignment horizontal="center" vertical="center"/>
      <protection hidden="1"/>
    </xf>
    <xf numFmtId="0" fontId="1" fillId="0" borderId="0" xfId="1" applyFont="1" applyFill="1" applyBorder="1" applyAlignment="1" applyProtection="1">
      <alignment vertical="center"/>
      <protection hidden="1"/>
    </xf>
    <xf numFmtId="0" fontId="5" fillId="0" borderId="0" xfId="1" applyFont="1" applyFill="1" applyBorder="1" applyAlignment="1" applyProtection="1">
      <alignment horizontal="center" vertical="center"/>
      <protection hidden="1"/>
    </xf>
    <xf numFmtId="2" fontId="5" fillId="0" borderId="0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Font="1" applyFill="1" applyBorder="1" applyAlignment="1" applyProtection="1">
      <alignment horizontal="center" vertical="center"/>
      <protection hidden="1"/>
    </xf>
    <xf numFmtId="0" fontId="1" fillId="0" borderId="0" xfId="1" applyFill="1" applyBorder="1" applyAlignment="1" applyProtection="1">
      <alignment vertical="center"/>
      <protection hidden="1"/>
    </xf>
    <xf numFmtId="0" fontId="13" fillId="8" borderId="1" xfId="2" applyFont="1" applyFill="1" applyBorder="1" applyAlignment="1" applyProtection="1">
      <alignment horizontal="center" wrapText="1"/>
      <protection locked="0"/>
    </xf>
    <xf numFmtId="0" fontId="13" fillId="8" borderId="26" xfId="2" applyFont="1" applyFill="1" applyBorder="1" applyAlignment="1" applyProtection="1">
      <alignment horizontal="center" wrapText="1"/>
      <protection locked="0"/>
    </xf>
    <xf numFmtId="0" fontId="1" fillId="0" borderId="4" xfId="2" applyFont="1" applyBorder="1" applyProtection="1">
      <protection locked="0"/>
    </xf>
    <xf numFmtId="0" fontId="20" fillId="0" borderId="6" xfId="2" applyFont="1" applyBorder="1" applyAlignment="1" applyProtection="1">
      <alignment horizontal="center"/>
      <protection locked="0"/>
    </xf>
    <xf numFmtId="0" fontId="1" fillId="0" borderId="8" xfId="2" applyFont="1" applyBorder="1" applyProtection="1">
      <protection locked="0"/>
    </xf>
    <xf numFmtId="0" fontId="20" fillId="0" borderId="9" xfId="2" applyFont="1" applyBorder="1" applyAlignment="1" applyProtection="1">
      <alignment horizontal="center"/>
      <protection locked="0"/>
    </xf>
    <xf numFmtId="0" fontId="19" fillId="0" borderId="8" xfId="2" applyFont="1" applyBorder="1" applyProtection="1">
      <protection locked="0"/>
    </xf>
    <xf numFmtId="0" fontId="21" fillId="0" borderId="9" xfId="2" applyFont="1" applyBorder="1" applyAlignment="1" applyProtection="1">
      <alignment horizontal="center"/>
      <protection locked="0"/>
    </xf>
    <xf numFmtId="0" fontId="19" fillId="0" borderId="12" xfId="2" applyFont="1" applyBorder="1" applyProtection="1">
      <protection locked="0"/>
    </xf>
    <xf numFmtId="0" fontId="21" fillId="0" borderId="14" xfId="2" applyFont="1" applyBorder="1" applyAlignment="1" applyProtection="1">
      <alignment horizontal="center"/>
      <protection locked="0"/>
    </xf>
    <xf numFmtId="0" fontId="31" fillId="0" borderId="7" xfId="2" applyFont="1" applyBorder="1" applyAlignment="1" applyProtection="1">
      <alignment horizontal="left" vertical="center"/>
      <protection hidden="1"/>
    </xf>
    <xf numFmtId="0" fontId="31" fillId="0" borderId="44" xfId="2" applyFont="1" applyBorder="1" applyAlignment="1" applyProtection="1">
      <alignment horizontal="left" vertical="center"/>
      <protection hidden="1"/>
    </xf>
    <xf numFmtId="0" fontId="31" fillId="0" borderId="11" xfId="2" applyFont="1" applyBorder="1" applyAlignment="1" applyProtection="1">
      <alignment horizontal="left" vertical="center"/>
      <protection hidden="1"/>
    </xf>
    <xf numFmtId="0" fontId="31" fillId="0" borderId="26" xfId="2" applyFont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horizontal="center"/>
      <protection hidden="1"/>
    </xf>
    <xf numFmtId="0" fontId="19" fillId="0" borderId="0" xfId="2" applyFont="1" applyFill="1" applyBorder="1" applyAlignment="1" applyProtection="1">
      <alignment horizontal="center"/>
      <protection hidden="1"/>
    </xf>
    <xf numFmtId="0" fontId="13" fillId="0" borderId="0" xfId="2" applyFont="1" applyFill="1" applyBorder="1" applyAlignment="1" applyProtection="1">
      <alignment horizontal="center" wrapText="1"/>
      <protection hidden="1"/>
    </xf>
    <xf numFmtId="0" fontId="1" fillId="0" borderId="0" xfId="2" applyFont="1" applyFill="1" applyBorder="1" applyAlignment="1" applyProtection="1">
      <alignment horizontal="center"/>
      <protection hidden="1"/>
    </xf>
    <xf numFmtId="0" fontId="20" fillId="0" borderId="0" xfId="2" applyFont="1" applyFill="1" applyBorder="1" applyAlignment="1" applyProtection="1">
      <alignment horizontal="center"/>
      <protection hidden="1"/>
    </xf>
    <xf numFmtId="0" fontId="1" fillId="0" borderId="0" xfId="2" applyFont="1" applyFill="1" applyBorder="1" applyProtection="1">
      <protection hidden="1"/>
    </xf>
    <xf numFmtId="0" fontId="19" fillId="0" borderId="0" xfId="2" applyFont="1" applyFill="1" applyBorder="1" applyProtection="1">
      <protection hidden="1"/>
    </xf>
    <xf numFmtId="0" fontId="21" fillId="0" borderId="0" xfId="2" applyFont="1" applyFill="1" applyBorder="1" applyAlignment="1" applyProtection="1">
      <alignment horizontal="center"/>
      <protection hidden="1"/>
    </xf>
    <xf numFmtId="0" fontId="30" fillId="11" borderId="49" xfId="1" applyFont="1" applyFill="1" applyBorder="1" applyAlignment="1" applyProtection="1">
      <alignment horizontal="center" vertical="center"/>
      <protection locked="0"/>
    </xf>
    <xf numFmtId="0" fontId="30" fillId="11" borderId="49" xfId="0" applyFont="1" applyFill="1" applyBorder="1" applyAlignment="1" applyProtection="1">
      <alignment horizontal="center" vertical="center"/>
      <protection locked="0"/>
    </xf>
    <xf numFmtId="0" fontId="2" fillId="3" borderId="45" xfId="1" applyFont="1" applyFill="1" applyBorder="1" applyAlignment="1" applyProtection="1">
      <alignment horizontal="center" vertical="center"/>
      <protection hidden="1"/>
    </xf>
    <xf numFmtId="0" fontId="2" fillId="3" borderId="46" xfId="1" applyFont="1" applyFill="1" applyBorder="1" applyAlignment="1" applyProtection="1">
      <alignment horizontal="center" vertical="center"/>
      <protection hidden="1"/>
    </xf>
    <xf numFmtId="0" fontId="2" fillId="3" borderId="48" xfId="1" applyFont="1" applyFill="1" applyBorder="1" applyAlignment="1" applyProtection="1">
      <alignment horizontal="center" vertical="center"/>
      <protection hidden="1"/>
    </xf>
    <xf numFmtId="0" fontId="2" fillId="3" borderId="49" xfId="1" applyFont="1" applyFill="1" applyBorder="1" applyAlignment="1" applyProtection="1">
      <alignment horizontal="center" vertical="center"/>
      <protection hidden="1"/>
    </xf>
    <xf numFmtId="0" fontId="1" fillId="0" borderId="34" xfId="1" applyFont="1" applyBorder="1" applyAlignment="1" applyProtection="1">
      <alignment horizontal="center" vertical="center" textRotation="90"/>
      <protection hidden="1"/>
    </xf>
    <xf numFmtId="0" fontId="1" fillId="0" borderId="19" xfId="1" applyFont="1" applyBorder="1" applyAlignment="1" applyProtection="1">
      <alignment horizontal="center" vertical="center" textRotation="90"/>
      <protection hidden="1"/>
    </xf>
    <xf numFmtId="0" fontId="1" fillId="0" borderId="26" xfId="1" applyFont="1" applyBorder="1" applyAlignment="1" applyProtection="1">
      <alignment horizontal="center" vertical="center" textRotation="90"/>
      <protection hidden="1"/>
    </xf>
    <xf numFmtId="0" fontId="1" fillId="0" borderId="34" xfId="1" applyFont="1" applyBorder="1" applyAlignment="1" applyProtection="1">
      <alignment horizontal="center" vertical="center" textRotation="90" wrapText="1"/>
      <protection hidden="1"/>
    </xf>
    <xf numFmtId="0" fontId="1" fillId="0" borderId="19" xfId="1" applyFont="1" applyBorder="1" applyAlignment="1" applyProtection="1">
      <alignment horizontal="center" vertical="center" textRotation="90" wrapText="1"/>
      <protection hidden="1"/>
    </xf>
    <xf numFmtId="0" fontId="1" fillId="0" borderId="26" xfId="1" applyFont="1" applyBorder="1" applyAlignment="1" applyProtection="1">
      <alignment horizontal="center" vertical="center" textRotation="90" wrapText="1"/>
      <protection hidden="1"/>
    </xf>
    <xf numFmtId="0" fontId="1" fillId="2" borderId="63" xfId="1" applyFont="1" applyFill="1" applyBorder="1" applyAlignment="1" applyProtection="1">
      <alignment horizontal="center" vertical="center"/>
      <protection hidden="1"/>
    </xf>
    <xf numFmtId="0" fontId="0" fillId="0" borderId="64" xfId="0" applyBorder="1" applyAlignment="1" applyProtection="1">
      <alignment horizontal="center" vertical="center"/>
      <protection hidden="1"/>
    </xf>
    <xf numFmtId="0" fontId="1" fillId="0" borderId="0" xfId="1" applyAlignment="1" applyProtection="1">
      <protection hidden="1"/>
    </xf>
    <xf numFmtId="0" fontId="12" fillId="0" borderId="67" xfId="0" applyFont="1" applyBorder="1" applyAlignment="1" applyProtection="1">
      <alignment horizontal="center"/>
      <protection hidden="1"/>
    </xf>
    <xf numFmtId="0" fontId="0" fillId="0" borderId="68" xfId="0" applyBorder="1" applyAlignment="1" applyProtection="1">
      <protection hidden="1"/>
    </xf>
    <xf numFmtId="0" fontId="0" fillId="0" borderId="69" xfId="0" applyBorder="1" applyAlignment="1" applyProtection="1">
      <protection hidden="1"/>
    </xf>
    <xf numFmtId="0" fontId="0" fillId="0" borderId="56" xfId="0" applyBorder="1" applyAlignment="1" applyProtection="1">
      <alignment horizontal="center" shrinkToFit="1"/>
      <protection hidden="1"/>
    </xf>
    <xf numFmtId="0" fontId="0" fillId="0" borderId="51" xfId="0" applyBorder="1" applyAlignment="1" applyProtection="1">
      <alignment horizontal="center" shrinkToFit="1"/>
      <protection hidden="1"/>
    </xf>
    <xf numFmtId="49" fontId="0" fillId="0" borderId="58" xfId="0" applyNumberFormat="1" applyBorder="1" applyAlignment="1" applyProtection="1">
      <alignment horizontal="center" vertical="center" shrinkToFit="1"/>
      <protection hidden="1"/>
    </xf>
    <xf numFmtId="0" fontId="0" fillId="0" borderId="30" xfId="0" applyBorder="1" applyAlignment="1" applyProtection="1">
      <alignment horizontal="center" vertical="center" shrinkToFit="1"/>
      <protection hidden="1"/>
    </xf>
    <xf numFmtId="0" fontId="0" fillId="0" borderId="59" xfId="0" applyBorder="1" applyAlignment="1" applyProtection="1">
      <alignment horizontal="center" vertical="center" shrinkToFit="1"/>
      <protection hidden="1"/>
    </xf>
    <xf numFmtId="49" fontId="0" fillId="0" borderId="50" xfId="0" applyNumberFormat="1" applyBorder="1" applyAlignment="1" applyProtection="1">
      <alignment horizontal="center" vertical="center" shrinkToFit="1"/>
      <protection hidden="1"/>
    </xf>
    <xf numFmtId="49" fontId="0" fillId="0" borderId="54" xfId="0" applyNumberFormat="1" applyBorder="1" applyAlignment="1" applyProtection="1">
      <alignment horizontal="center" vertical="center" shrinkToFit="1"/>
      <protection hidden="1"/>
    </xf>
    <xf numFmtId="0" fontId="25" fillId="5" borderId="27" xfId="2" applyFont="1" applyFill="1" applyBorder="1" applyAlignment="1" applyProtection="1">
      <alignment horizontal="center" vertical="center" wrapText="1"/>
      <protection hidden="1"/>
    </xf>
    <xf numFmtId="0" fontId="25" fillId="5" borderId="28" xfId="2" applyFont="1" applyFill="1" applyBorder="1" applyAlignment="1" applyProtection="1">
      <alignment horizontal="center" vertical="center" wrapText="1"/>
      <protection hidden="1"/>
    </xf>
    <xf numFmtId="0" fontId="11" fillId="2" borderId="0" xfId="2" applyFont="1" applyFill="1" applyBorder="1" applyAlignment="1" applyProtection="1">
      <alignment horizontal="center" vertical="center"/>
      <protection hidden="1"/>
    </xf>
    <xf numFmtId="0" fontId="25" fillId="5" borderId="39" xfId="2" applyFont="1" applyFill="1" applyBorder="1" applyAlignment="1" applyProtection="1">
      <alignment horizontal="center" vertical="center" wrapText="1"/>
      <protection hidden="1"/>
    </xf>
    <xf numFmtId="0" fontId="25" fillId="5" borderId="35" xfId="2" applyFont="1" applyFill="1" applyBorder="1" applyAlignment="1" applyProtection="1">
      <alignment horizontal="center" vertical="center" wrapText="1"/>
      <protection hidden="1"/>
    </xf>
    <xf numFmtId="0" fontId="30" fillId="11" borderId="0" xfId="1" applyFont="1" applyFill="1" applyBorder="1" applyAlignment="1" applyProtection="1">
      <alignment horizontal="center" vertical="center"/>
      <protection hidden="1"/>
    </xf>
    <xf numFmtId="0" fontId="30" fillId="11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0" fillId="0" borderId="75" xfId="0" applyBorder="1" applyAlignment="1" applyProtection="1">
      <protection hidden="1"/>
    </xf>
    <xf numFmtId="0" fontId="0" fillId="0" borderId="24" xfId="0" applyBorder="1" applyAlignment="1" applyProtection="1">
      <protection hidden="1"/>
    </xf>
    <xf numFmtId="0" fontId="0" fillId="0" borderId="43" xfId="0" applyBorder="1" applyAlignment="1" applyProtection="1">
      <protection hidden="1"/>
    </xf>
    <xf numFmtId="0" fontId="1" fillId="0" borderId="0" xfId="2" applyFont="1" applyFill="1" applyBorder="1" applyAlignment="1" applyProtection="1">
      <alignment horizontal="center" vertical="center" textRotation="90"/>
      <protection hidden="1"/>
    </xf>
    <xf numFmtId="0" fontId="1" fillId="0" borderId="0" xfId="2" applyFont="1" applyFill="1" applyBorder="1" applyAlignment="1" applyProtection="1">
      <alignment horizontal="center" vertical="center" textRotation="90" wrapText="1"/>
      <protection hidden="1"/>
    </xf>
    <xf numFmtId="0" fontId="1" fillId="0" borderId="0" xfId="2" applyFill="1" applyBorder="1" applyAlignment="1" applyProtection="1">
      <alignment horizontal="center"/>
      <protection hidden="1"/>
    </xf>
    <xf numFmtId="0" fontId="2" fillId="0" borderId="0" xfId="2" applyFont="1" applyFill="1" applyBorder="1" applyAlignment="1" applyProtection="1">
      <alignment horizontal="center" vertical="center"/>
      <protection hidden="1"/>
    </xf>
    <xf numFmtId="0" fontId="30" fillId="11" borderId="0" xfId="1" applyFont="1" applyFill="1" applyBorder="1" applyAlignment="1" applyProtection="1">
      <alignment horizontal="center" vertical="center"/>
      <protection locked="0"/>
    </xf>
    <xf numFmtId="0" fontId="30" fillId="11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0" fillId="0" borderId="75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0" borderId="43" xfId="0" applyBorder="1" applyAlignment="1" applyProtection="1">
      <protection locked="0"/>
    </xf>
    <xf numFmtId="49" fontId="0" fillId="0" borderId="58" xfId="0" applyNumberFormat="1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49" fontId="0" fillId="0" borderId="50" xfId="0" applyNumberFormat="1" applyBorder="1" applyAlignment="1" applyProtection="1">
      <alignment horizontal="center" vertical="center"/>
      <protection hidden="1"/>
    </xf>
    <xf numFmtId="49" fontId="0" fillId="0" borderId="54" xfId="0" applyNumberFormat="1" applyBorder="1" applyAlignment="1" applyProtection="1">
      <alignment horizontal="center" vertical="center"/>
      <protection hidden="1"/>
    </xf>
    <xf numFmtId="0" fontId="12" fillId="0" borderId="68" xfId="0" applyFont="1" applyBorder="1" applyAlignment="1" applyProtection="1">
      <alignment horizontal="center"/>
      <protection hidden="1"/>
    </xf>
    <xf numFmtId="0" fontId="12" fillId="0" borderId="69" xfId="0" applyFont="1" applyBorder="1" applyAlignment="1" applyProtection="1">
      <alignment horizontal="center"/>
      <protection hidden="1"/>
    </xf>
  </cellXfs>
  <cellStyles count="4">
    <cellStyle name="Excel Built-in Normal" xfId="1" xr:uid="{00000000-0005-0000-0000-000000000000}"/>
    <cellStyle name="Excel Built-in Normal 1" xfId="2" xr:uid="{00000000-0005-0000-0000-000001000000}"/>
    <cellStyle name="Normální" xfId="0" builtinId="0"/>
    <cellStyle name="normální_Kopie - Pavel Klein Tabulky" xfId="3" xr:uid="{00000000-0005-0000-0000-000003000000}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4B4B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F0"/>
      <rgbColor rgb="00CCFFCC"/>
      <rgbColor rgb="00BFEFC0"/>
      <rgbColor rgb="0099CCFF"/>
      <rgbColor rgb="00FF99CC"/>
      <rgbColor rgb="00CC99FF"/>
      <rgbColor rgb="00FFCC99"/>
      <rgbColor rgb="003366FF"/>
      <rgbColor rgb="0033CCCC"/>
      <rgbColor rgb="0099CC00"/>
      <rgbColor rgb="00EFBF9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664054</xdr:colOff>
      <xdr:row>1</xdr:row>
      <xdr:rowOff>238125</xdr:rowOff>
    </xdr:from>
    <xdr:to>
      <xdr:col>15</xdr:col>
      <xdr:colOff>407775</xdr:colOff>
      <xdr:row>1</xdr:row>
      <xdr:rowOff>1009650</xdr:rowOff>
    </xdr:to>
    <xdr:sp macro="" textlink="" fLocksText="0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426054" y="400050"/>
          <a:ext cx="8125721" cy="390525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  <xdr:txBody>
        <a:bodyPr vertOverflow="clip" wrap="square" lIns="82440" tIns="100440" rIns="82440" bIns="0" anchor="t" upright="1"/>
        <a:lstStyle/>
        <a:p>
          <a:pPr algn="l" rtl="0">
            <a:defRPr sz="1000"/>
          </a:pPr>
          <a:endParaRPr lang="cs-CZ" sz="3600" b="0" i="1" u="none" strike="noStrike" baseline="0">
            <a:solidFill>
              <a:srgbClr val="FFFF00"/>
            </a:solidFill>
            <a:latin typeface="Arial Black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46726</xdr:colOff>
      <xdr:row>0</xdr:row>
      <xdr:rowOff>0</xdr:rowOff>
    </xdr:from>
    <xdr:to>
      <xdr:col>30</xdr:col>
      <xdr:colOff>9525</xdr:colOff>
      <xdr:row>2</xdr:row>
      <xdr:rowOff>0</xdr:rowOff>
    </xdr:to>
    <xdr:sp macro="" textlink="" fLocksText="0">
      <xdr:nvSpPr>
        <xdr:cNvPr id="4097" name="WordArt 6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>
          <a:spLocks noChangeArrowheads="1"/>
        </xdr:cNvSpPr>
      </xdr:nvSpPr>
      <xdr:spPr bwMode="auto">
        <a:xfrm>
          <a:off x="618226" y="0"/>
          <a:ext cx="13193024" cy="1000125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  <xdr:txBody>
        <a:bodyPr vertOverflow="clip" wrap="square" lIns="82440" tIns="100440" rIns="82440" bIns="0" anchor="t" upright="1"/>
        <a:lstStyle/>
        <a:p>
          <a:pPr algn="l" rtl="0">
            <a:defRPr sz="1000"/>
          </a:pPr>
          <a:endParaRPr lang="cs-CZ" sz="2800" b="0" i="1" u="none" strike="noStrike" baseline="0">
            <a:solidFill>
              <a:srgbClr val="FF0000"/>
            </a:solidFill>
            <a:latin typeface="Arial Black"/>
          </a:endParaRPr>
        </a:p>
      </xdr:txBody>
    </xdr:sp>
    <xdr:clientData/>
  </xdr:twoCellAnchor>
  <xdr:twoCellAnchor>
    <xdr:from>
      <xdr:col>1</xdr:col>
      <xdr:colOff>664054</xdr:colOff>
      <xdr:row>0</xdr:row>
      <xdr:rowOff>238125</xdr:rowOff>
    </xdr:from>
    <xdr:to>
      <xdr:col>14</xdr:col>
      <xdr:colOff>407775</xdr:colOff>
      <xdr:row>0</xdr:row>
      <xdr:rowOff>1009650</xdr:rowOff>
    </xdr:to>
    <xdr:sp macro="" textlink="" fLocksText="0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1426054" y="400050"/>
          <a:ext cx="8125721" cy="390525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  <xdr:txBody>
        <a:bodyPr vertOverflow="clip" wrap="square" lIns="82440" tIns="100440" rIns="82440" bIns="0" anchor="t" upright="1"/>
        <a:lstStyle/>
        <a:p>
          <a:pPr algn="l" rtl="0">
            <a:defRPr sz="1000"/>
          </a:pPr>
          <a:endParaRPr lang="cs-CZ" sz="3600" b="0" i="1" u="none" strike="noStrike" baseline="0">
            <a:solidFill>
              <a:srgbClr val="FFFF00"/>
            </a:solidFill>
            <a:latin typeface="Arial Black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46726</xdr:colOff>
      <xdr:row>0</xdr:row>
      <xdr:rowOff>0</xdr:rowOff>
    </xdr:from>
    <xdr:to>
      <xdr:col>30</xdr:col>
      <xdr:colOff>9525</xdr:colOff>
      <xdr:row>2</xdr:row>
      <xdr:rowOff>0</xdr:rowOff>
    </xdr:to>
    <xdr:sp macro="" textlink="" fLocksText="0">
      <xdr:nvSpPr>
        <xdr:cNvPr id="2" name="WordArt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618226" y="0"/>
          <a:ext cx="13193024" cy="1000125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  <xdr:txBody>
        <a:bodyPr vertOverflow="clip" wrap="square" lIns="82440" tIns="100440" rIns="82440" bIns="0" anchor="t" upright="1"/>
        <a:lstStyle/>
        <a:p>
          <a:pPr algn="ctr" rtl="0">
            <a:defRPr sz="1000"/>
          </a:pPr>
          <a:endParaRPr lang="cs-CZ" sz="2800" b="0" i="1" u="none" strike="noStrike" baseline="0">
            <a:solidFill>
              <a:srgbClr val="FF0000"/>
            </a:solidFill>
            <a:latin typeface="Arial Black"/>
          </a:endParaRPr>
        </a:p>
      </xdr:txBody>
    </xdr:sp>
    <xdr:clientData/>
  </xdr:twoCellAnchor>
  <xdr:twoCellAnchor>
    <xdr:from>
      <xdr:col>1</xdr:col>
      <xdr:colOff>46726</xdr:colOff>
      <xdr:row>0</xdr:row>
      <xdr:rowOff>0</xdr:rowOff>
    </xdr:from>
    <xdr:to>
      <xdr:col>30</xdr:col>
      <xdr:colOff>9525</xdr:colOff>
      <xdr:row>2</xdr:row>
      <xdr:rowOff>0</xdr:rowOff>
    </xdr:to>
    <xdr:sp macro="" textlink="" fLocksText="0">
      <xdr:nvSpPr>
        <xdr:cNvPr id="3" name="WordArt 6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618226" y="0"/>
          <a:ext cx="13193024" cy="923925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  <xdr:txBody>
        <a:bodyPr vertOverflow="clip" wrap="square" lIns="82440" tIns="100440" rIns="82440" bIns="0" anchor="t" upright="1"/>
        <a:lstStyle/>
        <a:p>
          <a:pPr algn="l" rtl="0">
            <a:defRPr sz="1000"/>
          </a:pPr>
          <a:endParaRPr lang="cs-CZ" sz="2800" b="0" i="1" u="none" strike="noStrike" baseline="0">
            <a:solidFill>
              <a:srgbClr val="FF0000"/>
            </a:solidFill>
            <a:latin typeface="Arial Black"/>
          </a:endParaRPr>
        </a:p>
      </xdr:txBody>
    </xdr:sp>
    <xdr:clientData/>
  </xdr:twoCellAnchor>
  <xdr:twoCellAnchor>
    <xdr:from>
      <xdr:col>1</xdr:col>
      <xdr:colOff>664054</xdr:colOff>
      <xdr:row>0</xdr:row>
      <xdr:rowOff>238125</xdr:rowOff>
    </xdr:from>
    <xdr:to>
      <xdr:col>14</xdr:col>
      <xdr:colOff>407775</xdr:colOff>
      <xdr:row>0</xdr:row>
      <xdr:rowOff>1009650</xdr:rowOff>
    </xdr:to>
    <xdr:sp macro="" textlink="" fLocksText="0">
      <xdr:nvSpPr>
        <xdr:cNvPr id="4" name="Word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1235554" y="238125"/>
          <a:ext cx="5906396" cy="514350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  <xdr:txBody>
        <a:bodyPr vertOverflow="clip" wrap="square" lIns="82440" tIns="100440" rIns="82440" bIns="0" anchor="t" upright="1"/>
        <a:lstStyle/>
        <a:p>
          <a:pPr algn="l" rtl="0">
            <a:defRPr sz="1000"/>
          </a:pPr>
          <a:endParaRPr lang="cs-CZ" sz="3600" b="0" i="1" u="none" strike="noStrike" baseline="0">
            <a:solidFill>
              <a:srgbClr val="FFFF00"/>
            </a:solidFill>
            <a:latin typeface="Arial Black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664054</xdr:colOff>
      <xdr:row>1</xdr:row>
      <xdr:rowOff>238125</xdr:rowOff>
    </xdr:from>
    <xdr:to>
      <xdr:col>15</xdr:col>
      <xdr:colOff>407775</xdr:colOff>
      <xdr:row>1</xdr:row>
      <xdr:rowOff>1009650</xdr:rowOff>
    </xdr:to>
    <xdr:sp macro="" textlink="" fLocksText="0">
      <xdr:nvSpPr>
        <xdr:cNvPr id="2" name="WordArt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664054" y="400050"/>
          <a:ext cx="8125721" cy="771525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  <xdr:txBody>
        <a:bodyPr vertOverflow="clip" wrap="square" lIns="82440" tIns="100440" rIns="82440" bIns="0" anchor="t" upright="1"/>
        <a:lstStyle/>
        <a:p>
          <a:pPr algn="l" rtl="0">
            <a:defRPr sz="1000"/>
          </a:pPr>
          <a:endParaRPr lang="cs-CZ" sz="3600" b="0" i="1" u="none" strike="noStrike" baseline="0">
            <a:solidFill>
              <a:srgbClr val="FFFF00"/>
            </a:solidFill>
            <a:latin typeface="Arial Black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08"/>
  <sheetViews>
    <sheetView showGridLines="0" workbookViewId="0">
      <selection activeCell="N14" sqref="N14"/>
    </sheetView>
  </sheetViews>
  <sheetFormatPr defaultColWidth="8.75" defaultRowHeight="25" customHeight="1"/>
  <cols>
    <col min="1" max="2" width="5.75" style="14" customWidth="1"/>
    <col min="3" max="3" width="39.75" style="14" customWidth="1"/>
    <col min="4" max="13" width="6.75" style="14" customWidth="1"/>
    <col min="14" max="14" width="10" style="15" customWidth="1"/>
    <col min="15" max="15" width="8.875" style="15" customWidth="1"/>
    <col min="16" max="16" width="8.5" style="15" customWidth="1"/>
    <col min="17" max="17" width="13.5" style="14" customWidth="1"/>
    <col min="18" max="18" width="4.75" style="14" customWidth="1"/>
    <col min="19" max="19" width="20.75" style="14" customWidth="1"/>
    <col min="20" max="20" width="6.75" style="14" customWidth="1"/>
    <col min="21" max="22" width="4.75" style="14" customWidth="1"/>
    <col min="23" max="23" width="20.75" style="14" customWidth="1"/>
    <col min="24" max="24" width="5.75" style="14" customWidth="1"/>
    <col min="25" max="26" width="4.75" style="14" customWidth="1"/>
    <col min="27" max="27" width="20.75" style="14" customWidth="1"/>
    <col min="28" max="28" width="7.75" style="14" customWidth="1"/>
    <col min="29" max="16384" width="8.75" style="14"/>
  </cols>
  <sheetData>
    <row r="1" spans="3:28" ht="12.9"/>
    <row r="2" spans="3:28" ht="50.1" customHeight="1" thickBot="1">
      <c r="C2" s="165" t="s">
        <v>54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</row>
    <row r="3" spans="3:28" ht="23.95" customHeight="1" thickTop="1">
      <c r="C3" s="167" t="s">
        <v>19</v>
      </c>
      <c r="D3" s="168"/>
      <c r="E3" s="168"/>
      <c r="F3" s="168"/>
      <c r="G3" s="168"/>
      <c r="H3" s="168"/>
      <c r="I3" s="168"/>
      <c r="J3" s="168"/>
      <c r="K3" s="168"/>
      <c r="L3" s="168"/>
      <c r="M3" s="16"/>
      <c r="N3" s="171" t="s">
        <v>0</v>
      </c>
      <c r="O3" s="174" t="s">
        <v>1</v>
      </c>
      <c r="P3" s="171" t="s">
        <v>2</v>
      </c>
      <c r="Q3" s="174" t="s">
        <v>3</v>
      </c>
    </row>
    <row r="4" spans="3:28" ht="24.45" thickBot="1">
      <c r="C4" s="169"/>
      <c r="D4" s="170"/>
      <c r="E4" s="170"/>
      <c r="F4" s="170"/>
      <c r="G4" s="170"/>
      <c r="H4" s="170"/>
      <c r="I4" s="170"/>
      <c r="J4" s="170"/>
      <c r="K4" s="170"/>
      <c r="L4" s="170"/>
      <c r="M4" s="17"/>
      <c r="N4" s="172"/>
      <c r="O4" s="175"/>
      <c r="P4" s="172"/>
      <c r="Q4" s="175"/>
    </row>
    <row r="5" spans="3:28" ht="14.95" thickTop="1" thickBot="1">
      <c r="C5" s="18" t="s">
        <v>4</v>
      </c>
      <c r="D5" s="177" t="s">
        <v>52</v>
      </c>
      <c r="E5" s="178"/>
      <c r="F5" s="177" t="s">
        <v>53</v>
      </c>
      <c r="G5" s="178"/>
      <c r="H5" s="177"/>
      <c r="I5" s="178"/>
      <c r="J5" s="177"/>
      <c r="K5" s="178"/>
      <c r="L5" s="177"/>
      <c r="M5" s="178"/>
      <c r="N5" s="173"/>
      <c r="O5" s="176"/>
      <c r="P5" s="173"/>
      <c r="Q5" s="176"/>
    </row>
    <row r="6" spans="3:28" ht="14.3" thickTop="1" thickBot="1">
      <c r="C6" s="19"/>
      <c r="D6" s="20" t="s">
        <v>39</v>
      </c>
      <c r="E6" s="21" t="s">
        <v>2</v>
      </c>
      <c r="F6" s="20" t="s">
        <v>39</v>
      </c>
      <c r="G6" s="21" t="s">
        <v>2</v>
      </c>
      <c r="H6" s="20"/>
      <c r="I6" s="21"/>
      <c r="J6" s="20"/>
      <c r="K6" s="21"/>
      <c r="L6" s="20"/>
      <c r="M6" s="21"/>
      <c r="N6" s="19"/>
      <c r="O6" s="19"/>
      <c r="P6" s="19"/>
      <c r="Q6" s="19"/>
    </row>
    <row r="7" spans="3:28" ht="26.5" thickTop="1" thickBot="1">
      <c r="C7" s="153" t="str">
        <f>'1.HD'!AO5</f>
        <v>Splav</v>
      </c>
      <c r="D7" s="22">
        <f>VLOOKUP(C7,'Pořadí družstev1.HD'!$C$7:$P$12,12,FALSE)</f>
        <v>1798</v>
      </c>
      <c r="E7" s="23">
        <f>VLOOKUP(C7,'Pořadí družstev1.HD'!$C$7:$P$12,14,FALSE)</f>
        <v>8</v>
      </c>
      <c r="F7" s="22">
        <f>VLOOKUP(C7,'Pořadí družstev2.HD'!$C$7:$P$12,12,FALSE)</f>
        <v>1698</v>
      </c>
      <c r="G7" s="23">
        <f>VLOOKUP(C7,'Pořadí družstev2.HD'!$C$7:$P$12,14,FALSE)</f>
        <v>8</v>
      </c>
      <c r="H7" s="24"/>
      <c r="I7" s="23"/>
      <c r="J7" s="25"/>
      <c r="K7" s="23"/>
      <c r="L7" s="25"/>
      <c r="M7" s="23"/>
      <c r="N7" s="26">
        <f>D7+F7</f>
        <v>3496</v>
      </c>
      <c r="O7" s="26">
        <f>N7/10</f>
        <v>349.6</v>
      </c>
      <c r="P7" s="27">
        <f>E7+G7+I7+K7+M7</f>
        <v>16</v>
      </c>
      <c r="Q7" s="1">
        <f t="shared" ref="Q7:Q12" si="0">IF(N7=0,"",RANK(P7,$P$7:$P$12,0))</f>
        <v>5</v>
      </c>
    </row>
    <row r="8" spans="3:28" ht="26.5" thickTop="1" thickBot="1">
      <c r="C8" s="154" t="str">
        <f>'1.HD'!AQ5</f>
        <v>Chozrasčot</v>
      </c>
      <c r="D8" s="28">
        <f>VLOOKUP(C8,'Pořadí družstev1.HD'!$C$7:$P$12,12,FALSE)</f>
        <v>1953</v>
      </c>
      <c r="E8" s="29">
        <f>VLOOKUP(C8,'Pořadí družstev1.HD'!$C$7:$P$12,14,FALSE)</f>
        <v>18</v>
      </c>
      <c r="F8" s="28">
        <f>VLOOKUP(C8,'Pořadí družstev2.HD'!$C$7:$P$12,12,FALSE)</f>
        <v>1861</v>
      </c>
      <c r="G8" s="29">
        <f>VLOOKUP(C8,'Pořadí družstev2.HD'!$C$7:$P$12,14,FALSE)</f>
        <v>11</v>
      </c>
      <c r="H8" s="30"/>
      <c r="I8" s="29"/>
      <c r="J8" s="31"/>
      <c r="K8" s="29"/>
      <c r="L8" s="31"/>
      <c r="M8" s="29"/>
      <c r="N8" s="32">
        <f>D8+F8</f>
        <v>3814</v>
      </c>
      <c r="O8" s="26">
        <f t="shared" ref="O8:O12" si="1">N8/10</f>
        <v>381.4</v>
      </c>
      <c r="P8" s="33">
        <f t="shared" ref="P8:P12" si="2">E8+G8+I8+K8+M8</f>
        <v>29</v>
      </c>
      <c r="Q8" s="2">
        <f t="shared" si="0"/>
        <v>1</v>
      </c>
    </row>
    <row r="9" spans="3:28" ht="26.5" thickTop="1" thickBot="1">
      <c r="C9" s="155" t="str">
        <f>'1.HD'!AS5</f>
        <v>Jadran</v>
      </c>
      <c r="D9" s="28">
        <f>VLOOKUP(C9,'Pořadí družstev1.HD'!$C$7:$P$12,12,FALSE)</f>
        <v>1766</v>
      </c>
      <c r="E9" s="29">
        <f>VLOOKUP(C9,'Pořadí družstev1.HD'!$C$7:$P$12,14,FALSE)</f>
        <v>13</v>
      </c>
      <c r="F9" s="28">
        <f>VLOOKUP(C9,'Pořadí družstev2.HD'!$C$7:$P$12,12,FALSE)</f>
        <v>1710</v>
      </c>
      <c r="G9" s="29">
        <f>VLOOKUP(C9,'Pořadí družstev2.HD'!$C$7:$P$12,14,FALSE)</f>
        <v>5</v>
      </c>
      <c r="H9" s="30"/>
      <c r="I9" s="29"/>
      <c r="J9" s="31"/>
      <c r="K9" s="29"/>
      <c r="L9" s="31"/>
      <c r="M9" s="29"/>
      <c r="N9" s="32">
        <f t="shared" ref="N9:N11" si="3">D9+F9</f>
        <v>3476</v>
      </c>
      <c r="O9" s="26">
        <f t="shared" si="1"/>
        <v>347.6</v>
      </c>
      <c r="P9" s="33">
        <f t="shared" si="2"/>
        <v>18</v>
      </c>
      <c r="Q9" s="2">
        <f t="shared" si="0"/>
        <v>4</v>
      </c>
    </row>
    <row r="10" spans="3:28" ht="26.5" thickTop="1" thickBot="1">
      <c r="C10" s="155" t="str">
        <f>'1.HD'!AU5</f>
        <v>Alfa</v>
      </c>
      <c r="D10" s="28">
        <f>VLOOKUP(C10,'Pořadí družstev1.HD'!$C$7:$P$12,12,FALSE)</f>
        <v>1711</v>
      </c>
      <c r="E10" s="29">
        <f>VLOOKUP(C10,'Pořadí družstev1.HD'!$C$7:$P$12,14,FALSE)</f>
        <v>6</v>
      </c>
      <c r="F10" s="28">
        <f>VLOOKUP(C10,'Pořadí družstev2.HD'!$C$7:$P$12,12,FALSE)</f>
        <v>1717</v>
      </c>
      <c r="G10" s="29">
        <f>VLOOKUP(C10,'Pořadí družstev2.HD'!$C$7:$P$12,14,FALSE)</f>
        <v>14</v>
      </c>
      <c r="H10" s="30"/>
      <c r="I10" s="29"/>
      <c r="J10" s="31"/>
      <c r="K10" s="29"/>
      <c r="L10" s="31"/>
      <c r="M10" s="29"/>
      <c r="N10" s="32">
        <f t="shared" si="3"/>
        <v>3428</v>
      </c>
      <c r="O10" s="26">
        <f t="shared" si="1"/>
        <v>342.8</v>
      </c>
      <c r="P10" s="33">
        <f t="shared" si="2"/>
        <v>20</v>
      </c>
      <c r="Q10" s="2">
        <f t="shared" si="0"/>
        <v>3</v>
      </c>
    </row>
    <row r="11" spans="3:28" ht="26.5" thickTop="1" thickBot="1">
      <c r="C11" s="155" t="str">
        <f>'1.HD'!AW5</f>
        <v>Baracuda</v>
      </c>
      <c r="D11" s="28">
        <f>VLOOKUP(C11,'Pořadí družstev1.HD'!$C$7:$P$12,12,FALSE)</f>
        <v>1794</v>
      </c>
      <c r="E11" s="29">
        <f>VLOOKUP(C11,'Pořadí družstev1.HD'!$C$7:$P$12,14,FALSE)</f>
        <v>12</v>
      </c>
      <c r="F11" s="28">
        <f>VLOOKUP(C11,'Pořadí družstev2.HD'!$C$7:$P$12,12,FALSE)</f>
        <v>1821</v>
      </c>
      <c r="G11" s="29">
        <f>VLOOKUP(C11,'Pořadí družstev2.HD'!$C$7:$P$12,14,FALSE)</f>
        <v>14</v>
      </c>
      <c r="H11" s="30"/>
      <c r="I11" s="29"/>
      <c r="J11" s="31"/>
      <c r="K11" s="29"/>
      <c r="L11" s="31"/>
      <c r="M11" s="29"/>
      <c r="N11" s="32">
        <f t="shared" si="3"/>
        <v>3615</v>
      </c>
      <c r="O11" s="26">
        <f t="shared" si="1"/>
        <v>361.5</v>
      </c>
      <c r="P11" s="33">
        <f t="shared" si="2"/>
        <v>26</v>
      </c>
      <c r="Q11" s="2">
        <f t="shared" si="0"/>
        <v>2</v>
      </c>
    </row>
    <row r="12" spans="3:28" ht="26.5" thickTop="1" thickBot="1">
      <c r="C12" s="156" t="str">
        <f>'1.HD'!AY5</f>
        <v>Za Řekou</v>
      </c>
      <c r="D12" s="34">
        <f>VLOOKUP(C12,'Pořadí družstev1.HD'!$C$7:$P$12,12,FALSE)</f>
        <v>1656</v>
      </c>
      <c r="E12" s="35">
        <f>VLOOKUP(C12,'Pořadí družstev1.HD'!$C$7:$P$12,14,FALSE)</f>
        <v>3</v>
      </c>
      <c r="F12" s="34">
        <f>VLOOKUP(C12,'Pořadí družstev2.HD'!$C$7:$P$12,12,FALSE)</f>
        <v>1640</v>
      </c>
      <c r="G12" s="35">
        <f>VLOOKUP(C12,'Pořadí družstev2.HD'!$C$7:$P$12,14,FALSE)</f>
        <v>8</v>
      </c>
      <c r="H12" s="36"/>
      <c r="I12" s="35"/>
      <c r="J12" s="37"/>
      <c r="K12" s="35"/>
      <c r="L12" s="37"/>
      <c r="M12" s="35"/>
      <c r="N12" s="38">
        <f>D12+F12</f>
        <v>3296</v>
      </c>
      <c r="O12" s="26">
        <f t="shared" si="1"/>
        <v>329.6</v>
      </c>
      <c r="P12" s="39">
        <f t="shared" si="2"/>
        <v>11</v>
      </c>
      <c r="Q12" s="3">
        <f t="shared" si="0"/>
        <v>6</v>
      </c>
    </row>
    <row r="13" spans="3:28" ht="13.1" customHeight="1" thickTop="1"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1"/>
      <c r="P13" s="41"/>
      <c r="Q13" s="40"/>
    </row>
    <row r="14" spans="3:28" ht="13.1" customHeight="1" thickBot="1">
      <c r="C14" s="42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1"/>
      <c r="P14" s="41"/>
      <c r="Q14" s="40"/>
    </row>
    <row r="15" spans="3:28" ht="13.1" customHeight="1" thickTop="1">
      <c r="G15" s="179"/>
      <c r="H15" s="179"/>
      <c r="I15" s="179"/>
      <c r="J15" s="179"/>
      <c r="K15" s="179"/>
      <c r="L15" s="179"/>
      <c r="R15" s="180" t="s">
        <v>41</v>
      </c>
      <c r="S15" s="181"/>
      <c r="T15" s="182"/>
      <c r="V15" s="180" t="s">
        <v>46</v>
      </c>
      <c r="W15" s="181"/>
      <c r="X15" s="182"/>
      <c r="Z15" s="180" t="s">
        <v>49</v>
      </c>
      <c r="AA15" s="181"/>
      <c r="AB15" s="182"/>
    </row>
    <row r="16" spans="3:28" ht="13.1" customHeight="1">
      <c r="R16" s="44"/>
      <c r="S16" s="45"/>
      <c r="T16" s="46" t="s">
        <v>2</v>
      </c>
      <c r="V16" s="44"/>
      <c r="W16" s="47"/>
      <c r="X16" s="48" t="s">
        <v>45</v>
      </c>
      <c r="Z16" s="44"/>
      <c r="AA16" s="47"/>
      <c r="AB16" s="48" t="s">
        <v>42</v>
      </c>
    </row>
    <row r="17" spans="18:28" ht="13.1" customHeight="1">
      <c r="R17" s="49">
        <v>1</v>
      </c>
      <c r="S17" s="47" t="str">
        <f>VLOOKUP(R17,'celkové pořadí'!$W$49:$Z$72,4,FALSE)</f>
        <v>Klusáčková Dana</v>
      </c>
      <c r="T17" s="48">
        <f>VLOOKUP(R17,'celkové pořadí'!$W$49:$Z$72,2,FALSE)</f>
        <v>5</v>
      </c>
      <c r="V17" s="49">
        <v>1</v>
      </c>
      <c r="W17" s="47" t="str">
        <f>VLOOKUP(V17,'celkové pořadí'!$S$49:$V$72,4,FALSE)</f>
        <v>Lysek Petr</v>
      </c>
      <c r="X17" s="50">
        <f>VLOOKUP(V17,'celkové pořadí'!$S$49:$V$72,2,FALSE)</f>
        <v>226</v>
      </c>
      <c r="Z17" s="49">
        <v>1</v>
      </c>
      <c r="AA17" s="47" t="str">
        <f>VLOOKUP(Z17,'celkové pořadí'!$J$49:$R$72,9,FALSE)</f>
        <v>Klusáčková Dana</v>
      </c>
      <c r="AB17" s="51">
        <f>VLOOKUP(Z17,'celkové pořadí'!$J$49:$R$72,2,FALSE)</f>
        <v>196.8005</v>
      </c>
    </row>
    <row r="18" spans="18:28" ht="13.1" customHeight="1">
      <c r="R18" s="49">
        <v>2</v>
      </c>
      <c r="S18" s="47" t="str">
        <f>VLOOKUP(R18,'celkové pořadí'!$W$49:$Z$72,4,FALSE)</f>
        <v>Dvořák Radek</v>
      </c>
      <c r="T18" s="48">
        <f>VLOOKUP(R18,'celkové pořadí'!$W$49:$Z$72,2,FALSE)</f>
        <v>4</v>
      </c>
      <c r="V18" s="49">
        <v>2</v>
      </c>
      <c r="W18" s="47" t="str">
        <f>VLOOKUP(V18,'celkové pořadí'!$S$49:$V$72,4,FALSE)</f>
        <v>Klusáčková Dana</v>
      </c>
      <c r="X18" s="50">
        <f>VLOOKUP(V18,'celkové pořadí'!$S$49:$V$72,2,FALSE)</f>
        <v>221</v>
      </c>
      <c r="Z18" s="49">
        <v>2</v>
      </c>
      <c r="AA18" s="47" t="str">
        <f>VLOOKUP(Z18,'celkové pořadí'!$J$49:$R$72,9,FALSE)</f>
        <v>Klusáček Jiří</v>
      </c>
      <c r="AB18" s="51">
        <f>VLOOKUP(Z18,'celkové pořadí'!$J$49:$R$72,2,FALSE)</f>
        <v>185.8006</v>
      </c>
    </row>
    <row r="19" spans="18:28" ht="13.1" customHeight="1">
      <c r="R19" s="49">
        <v>3</v>
      </c>
      <c r="S19" s="47" t="str">
        <f>VLOOKUP(R19,'celkové pořadí'!$W$49:$Z$72,4,FALSE)</f>
        <v>Lysek Petr</v>
      </c>
      <c r="T19" s="48">
        <f>VLOOKUP(R19,'celkové pořadí'!$W$49:$Z$72,2,FALSE)</f>
        <v>4</v>
      </c>
      <c r="V19" s="49">
        <v>3</v>
      </c>
      <c r="W19" s="47" t="str">
        <f>VLOOKUP(V19,'celkové pořadí'!$S$49:$V$72,4,FALSE)</f>
        <v>Müller Vladimír</v>
      </c>
      <c r="X19" s="50">
        <f>VLOOKUP(V19,'celkové pořadí'!$S$49:$V$72,2,FALSE)</f>
        <v>221</v>
      </c>
      <c r="Z19" s="49">
        <v>3</v>
      </c>
      <c r="AA19" s="47" t="str">
        <f>VLOOKUP(Z19,'celkové pořadí'!$J$49:$R$72,9,FALSE)</f>
        <v>Pazděra Jaroslav</v>
      </c>
      <c r="AB19" s="51">
        <f>VLOOKUP(Z19,'celkové pořadí'!$J$49:$R$72,2,FALSE)</f>
        <v>183.40010000000001</v>
      </c>
    </row>
    <row r="20" spans="18:28" ht="13.1" customHeight="1">
      <c r="R20" s="49">
        <v>4</v>
      </c>
      <c r="S20" s="47" t="str">
        <f>VLOOKUP(R20,'celkové pořadí'!$W$49:$Z$72,4,FALSE)</f>
        <v>Mihulka Josef</v>
      </c>
      <c r="T20" s="48">
        <f>VLOOKUP(R20,'celkové pořadí'!$W$49:$Z$72,2,FALSE)</f>
        <v>3</v>
      </c>
      <c r="V20" s="49">
        <v>4</v>
      </c>
      <c r="W20" s="47" t="str">
        <f>VLOOKUP(V20,'celkové pořadí'!$S$49:$V$72,4,FALSE)</f>
        <v>Orság Karel</v>
      </c>
      <c r="X20" s="50">
        <f>VLOOKUP(V20,'celkové pořadí'!$S$49:$V$72,2,FALSE)</f>
        <v>213</v>
      </c>
      <c r="Z20" s="49">
        <v>4</v>
      </c>
      <c r="AA20" s="47" t="str">
        <f>VLOOKUP(Z20,'celkové pořadí'!$J$49:$R$72,9,FALSE)</f>
        <v>Dvořák Radek</v>
      </c>
      <c r="AB20" s="51">
        <f>VLOOKUP(Z20,'celkové pořadí'!$J$49:$R$72,2,FALSE)</f>
        <v>183.0018</v>
      </c>
    </row>
    <row r="21" spans="18:28" ht="13.1" customHeight="1">
      <c r="R21" s="49">
        <v>5</v>
      </c>
      <c r="S21" s="47" t="str">
        <f>VLOOKUP(R21,'celkové pořadí'!$W$49:$Z$72,4,FALSE)</f>
        <v>Klusáček Jiří</v>
      </c>
      <c r="T21" s="48">
        <f>VLOOKUP(R21,'celkové pořadí'!$W$49:$Z$72,2,FALSE)</f>
        <v>3</v>
      </c>
      <c r="V21" s="49">
        <v>5</v>
      </c>
      <c r="W21" s="47" t="str">
        <f>VLOOKUP(V21,'celkové pořadí'!$S$49:$V$72,4,FALSE)</f>
        <v>Klusáček Jiří</v>
      </c>
      <c r="X21" s="50">
        <f>VLOOKUP(V21,'celkové pořadí'!$S$49:$V$72,2,FALSE)</f>
        <v>211</v>
      </c>
      <c r="Z21" s="49">
        <v>5</v>
      </c>
      <c r="AA21" s="47" t="str">
        <f>VLOOKUP(Z21,'celkové pořadí'!$J$49:$R$72,9,FALSE)</f>
        <v>Lysek Petr</v>
      </c>
      <c r="AB21" s="51">
        <f>VLOOKUP(Z21,'celkové pořadí'!$J$49:$R$72,2,FALSE)</f>
        <v>181.40100000000001</v>
      </c>
    </row>
    <row r="22" spans="18:28" ht="13.1" customHeight="1">
      <c r="R22" s="49">
        <v>6</v>
      </c>
      <c r="S22" s="47" t="str">
        <f>VLOOKUP(R22,'celkové pořadí'!$W$49:$Z$72,4,FALSE)</f>
        <v>Orság Karel</v>
      </c>
      <c r="T22" s="48">
        <f>VLOOKUP(R22,'celkové pořadí'!$W$49:$Z$72,2,FALSE)</f>
        <v>2</v>
      </c>
      <c r="V22" s="49">
        <v>6</v>
      </c>
      <c r="W22" s="47" t="str">
        <f>VLOOKUP(V22,'celkové pořadí'!$S$49:$V$72,4,FALSE)</f>
        <v>Dvořák Radek</v>
      </c>
      <c r="X22" s="50">
        <f>VLOOKUP(V22,'celkové pořadí'!$S$49:$V$72,2,FALSE)</f>
        <v>203</v>
      </c>
      <c r="Z22" s="49">
        <v>6</v>
      </c>
      <c r="AA22" s="47" t="str">
        <f>VLOOKUP(Z22,'celkové pořadí'!$J$49:$R$72,9,FALSE)</f>
        <v>Mihalcsak Silvestr</v>
      </c>
      <c r="AB22" s="51">
        <f>VLOOKUP(Z22,'celkové pořadí'!$J$49:$R$72,2,FALSE)</f>
        <v>178.60139999999998</v>
      </c>
    </row>
    <row r="23" spans="18:28" ht="13.1" customHeight="1">
      <c r="R23" s="49">
        <v>7</v>
      </c>
      <c r="S23" s="47" t="str">
        <f>VLOOKUP(R23,'celkové pořadí'!$W$49:$Z$72,4,FALSE)</f>
        <v>Fabrigerová Anna</v>
      </c>
      <c r="T23" s="48">
        <f>VLOOKUP(R23,'celkové pořadí'!$W$49:$Z$72,2,FALSE)</f>
        <v>2</v>
      </c>
      <c r="V23" s="49">
        <v>7</v>
      </c>
      <c r="W23" s="47" t="str">
        <f>VLOOKUP(V23,'celkové pořadí'!$S$49:$V$72,4,FALSE)</f>
        <v>Mihalcsak Silvestr</v>
      </c>
      <c r="X23" s="50">
        <f>VLOOKUP(V23,'celkové pořadí'!$S$49:$V$72,2,FALSE)</f>
        <v>201</v>
      </c>
      <c r="Z23" s="49">
        <v>7</v>
      </c>
      <c r="AA23" s="47" t="str">
        <f>VLOOKUP(Z23,'celkové pořadí'!$J$49:$R$72,9,FALSE)</f>
        <v>Müller Vladimír</v>
      </c>
      <c r="AB23" s="51">
        <f>VLOOKUP(Z23,'celkové pořadí'!$J$49:$R$72,2,FALSE)</f>
        <v>176.2002</v>
      </c>
    </row>
    <row r="24" spans="18:28" ht="13.1" customHeight="1">
      <c r="R24" s="49">
        <v>8</v>
      </c>
      <c r="S24" s="47" t="str">
        <f>VLOOKUP(R24,'celkové pořadí'!$W$49:$Z$72,4,FALSE)</f>
        <v>Müller Vladimír</v>
      </c>
      <c r="T24" s="48">
        <f>VLOOKUP(R24,'celkové pořadí'!$W$49:$Z$72,2,FALSE)</f>
        <v>2</v>
      </c>
      <c r="V24" s="49">
        <v>8</v>
      </c>
      <c r="W24" s="47" t="str">
        <f>VLOOKUP(V24,'celkové pořadí'!$S$49:$V$72,4,FALSE)</f>
        <v>Pazděra Jaroslav</v>
      </c>
      <c r="X24" s="50">
        <f>VLOOKUP(V24,'celkové pořadí'!$S$49:$V$72,2,FALSE)</f>
        <v>201</v>
      </c>
      <c r="Z24" s="49">
        <v>8</v>
      </c>
      <c r="AA24" s="47" t="str">
        <f>VLOOKUP(Z24,'celkové pořadí'!$J$49:$R$72,9,FALSE)</f>
        <v>Mihulka Josef</v>
      </c>
      <c r="AB24" s="51">
        <f>VLOOKUP(Z24,'celkové pořadí'!$J$49:$R$72,2,FALSE)</f>
        <v>171.80090000000001</v>
      </c>
    </row>
    <row r="25" spans="18:28" ht="13.1" customHeight="1">
      <c r="R25" s="49">
        <v>9</v>
      </c>
      <c r="S25" s="47" t="str">
        <f>VLOOKUP(R25,'celkové pořadí'!$W$49:$Z$72,4,FALSE)</f>
        <v>Pazděra Jaroslav</v>
      </c>
      <c r="T25" s="48">
        <f>VLOOKUP(R25,'celkové pořadí'!$W$49:$Z$72,2,FALSE)</f>
        <v>2</v>
      </c>
      <c r="V25" s="49">
        <v>9</v>
      </c>
      <c r="W25" s="47" t="str">
        <f>VLOOKUP(V25,'celkové pořadí'!$S$49:$V$72,4,FALSE)</f>
        <v>Motyka Vlastimil</v>
      </c>
      <c r="X25" s="50">
        <f>VLOOKUP(V25,'celkové pořadí'!$S$49:$V$72,2,FALSE)</f>
        <v>197</v>
      </c>
      <c r="Z25" s="49">
        <v>9</v>
      </c>
      <c r="AA25" s="47" t="str">
        <f>VLOOKUP(Z25,'celkové pořadí'!$J$49:$R$72,9,FALSE)</f>
        <v>Fabrigerová Anna</v>
      </c>
      <c r="AB25" s="51">
        <f>VLOOKUP(Z25,'celkové pořadí'!$J$49:$R$72,2,FALSE)</f>
        <v>167.80170000000001</v>
      </c>
    </row>
    <row r="26" spans="18:28" ht="13.1" customHeight="1">
      <c r="R26" s="49">
        <v>10</v>
      </c>
      <c r="S26" s="47" t="str">
        <f>VLOOKUP(R26,'celkové pořadí'!$W$49:$Z$72,4,FALSE)</f>
        <v>Orságová Jana</v>
      </c>
      <c r="T26" s="48">
        <f>VLOOKUP(R26,'celkové pořadí'!$W$49:$Z$72,2,FALSE)</f>
        <v>1</v>
      </c>
      <c r="V26" s="49">
        <v>10</v>
      </c>
      <c r="W26" s="47" t="str">
        <f>VLOOKUP(V26,'celkové pořadí'!$S$49:$V$72,4,FALSE)</f>
        <v>Fabrigerová Anna</v>
      </c>
      <c r="X26" s="50">
        <f>VLOOKUP(V26,'celkové pořadí'!$S$49:$V$72,2,FALSE)</f>
        <v>184</v>
      </c>
      <c r="Z26" s="49">
        <v>10</v>
      </c>
      <c r="AA26" s="47" t="str">
        <f>VLOOKUP(Z26,'celkové pořadí'!$J$49:$R$72,9,FALSE)</f>
        <v>Orság Karel</v>
      </c>
      <c r="AB26" s="51">
        <f>VLOOKUP(Z26,'celkové pořadí'!$J$49:$R$72,2,FALSE)</f>
        <v>167.60210000000001</v>
      </c>
    </row>
    <row r="27" spans="18:28" ht="13.1" customHeight="1">
      <c r="R27" s="49">
        <v>11</v>
      </c>
      <c r="S27" s="47" t="str">
        <f>VLOOKUP(R27,'celkové pořadí'!$W$49:$Z$72,4,FALSE)</f>
        <v>Mihalcsak Silvestr</v>
      </c>
      <c r="T27" s="48">
        <f>VLOOKUP(R27,'celkové pořadí'!$W$49:$Z$72,2,FALSE)</f>
        <v>1</v>
      </c>
      <c r="V27" s="49">
        <v>11</v>
      </c>
      <c r="W27" s="47" t="str">
        <f>VLOOKUP(V27,'celkové pořadí'!$S$49:$V$72,4,FALSE)</f>
        <v>Mihulka Josef</v>
      </c>
      <c r="X27" s="50">
        <f>VLOOKUP(V27,'celkové pořadí'!$S$49:$V$72,2,FALSE)</f>
        <v>184</v>
      </c>
      <c r="Z27" s="49">
        <v>11</v>
      </c>
      <c r="AA27" s="47" t="str">
        <f>VLOOKUP(Z27,'celkové pořadí'!$J$49:$R$72,9,FALSE)</f>
        <v>Motyka Vlastimil</v>
      </c>
      <c r="AB27" s="51">
        <f>VLOOKUP(Z27,'celkové pořadí'!$J$49:$R$72,2,FALSE)</f>
        <v>163.60129999999998</v>
      </c>
    </row>
    <row r="28" spans="18:28" ht="13.1" customHeight="1">
      <c r="R28" s="49">
        <v>12</v>
      </c>
      <c r="S28" s="47" t="str">
        <f>VLOOKUP(R28,'celkové pořadí'!$W$49:$Z$72,4,FALSE)</f>
        <v>Motyka Vlastimil</v>
      </c>
      <c r="T28" s="48">
        <f>VLOOKUP(R28,'celkové pořadí'!$W$49:$Z$72,2,FALSE)</f>
        <v>1</v>
      </c>
      <c r="V28" s="49">
        <v>12</v>
      </c>
      <c r="W28" s="47" t="str">
        <f>VLOOKUP(V28,'celkové pořadí'!$S$49:$V$72,4,FALSE)</f>
        <v>Orságová Jana</v>
      </c>
      <c r="X28" s="50">
        <f>VLOOKUP(V28,'celkové pořadí'!$S$49:$V$72,2,FALSE)</f>
        <v>175</v>
      </c>
      <c r="Z28" s="49">
        <v>12</v>
      </c>
      <c r="AA28" s="47" t="str">
        <f>VLOOKUP(Z28,'celkové pořadí'!$J$49:$R$72,9,FALSE)</f>
        <v>Orságová Jana</v>
      </c>
      <c r="AB28" s="51">
        <f>VLOOKUP(Z28,'celkové pořadí'!$J$49:$R$72,2,FALSE)</f>
        <v>155.60219999999998</v>
      </c>
    </row>
    <row r="29" spans="18:28" ht="13.1" customHeight="1">
      <c r="R29" s="49">
        <v>13</v>
      </c>
      <c r="S29" s="47">
        <f>VLOOKUP(R29,'celkové pořadí'!$W$49:$Z$72,4,FALSE)</f>
        <v>0</v>
      </c>
      <c r="T29" s="48">
        <f>VLOOKUP(R29,'celkové pořadí'!$W$49:$Z$72,2,FALSE)</f>
        <v>0</v>
      </c>
      <c r="V29" s="49">
        <v>13</v>
      </c>
      <c r="W29" s="47">
        <f>VLOOKUP(V29,'celkové pořadí'!$S$49:$V$72,4,FALSE)</f>
        <v>0</v>
      </c>
      <c r="X29" s="50">
        <f>VLOOKUP(V29,'celkové pořadí'!$S$49:$V$72,2,FALSE)</f>
        <v>0</v>
      </c>
      <c r="Z29" s="49">
        <v>13</v>
      </c>
      <c r="AA29" s="47">
        <f>VLOOKUP(Z29,'celkové pořadí'!$J$49:$R$72,9,FALSE)</f>
        <v>0</v>
      </c>
      <c r="AB29" s="51">
        <f>VLOOKUP(Z29,'celkové pořadí'!$J$49:$R$72,2,FALSE)</f>
        <v>2.4000000000000002E-3</v>
      </c>
    </row>
    <row r="30" spans="18:28" ht="13.1" customHeight="1">
      <c r="R30" s="49">
        <v>14</v>
      </c>
      <c r="S30" s="47">
        <f>VLOOKUP(R30,'celkové pořadí'!$W$49:$Z$72,4,FALSE)</f>
        <v>0</v>
      </c>
      <c r="T30" s="48">
        <f>VLOOKUP(R30,'celkové pořadí'!$W$49:$Z$72,2,FALSE)</f>
        <v>0</v>
      </c>
      <c r="V30" s="49">
        <v>14</v>
      </c>
      <c r="W30" s="47">
        <f>VLOOKUP(V30,'celkové pořadí'!$S$49:$V$72,4,FALSE)</f>
        <v>0</v>
      </c>
      <c r="X30" s="50">
        <f>VLOOKUP(V30,'celkové pořadí'!$S$49:$V$72,2,FALSE)</f>
        <v>0</v>
      </c>
      <c r="Z30" s="49">
        <v>14</v>
      </c>
      <c r="AA30" s="47">
        <f>VLOOKUP(Z30,'celkové pořadí'!$J$49:$R$72,9,FALSE)</f>
        <v>0</v>
      </c>
      <c r="AB30" s="51">
        <f>VLOOKUP(Z30,'celkové pořadí'!$J$49:$R$72,2,FALSE)</f>
        <v>2.3E-3</v>
      </c>
    </row>
    <row r="31" spans="18:28" ht="13.1" customHeight="1">
      <c r="R31" s="49">
        <v>15</v>
      </c>
      <c r="S31" s="47">
        <f>VLOOKUP(R31,'celkové pořadí'!$W$49:$Z$72,4,FALSE)</f>
        <v>0</v>
      </c>
      <c r="T31" s="48">
        <f>VLOOKUP(R31,'celkové pořadí'!$W$49:$Z$72,2,FALSE)</f>
        <v>0</v>
      </c>
      <c r="V31" s="49">
        <v>15</v>
      </c>
      <c r="W31" s="47">
        <f>VLOOKUP(V31,'celkové pořadí'!$S$49:$V$72,4,FALSE)</f>
        <v>0</v>
      </c>
      <c r="X31" s="50">
        <f>VLOOKUP(V31,'celkové pořadí'!$S$49:$V$72,2,FALSE)</f>
        <v>0</v>
      </c>
      <c r="Z31" s="49">
        <v>15</v>
      </c>
      <c r="AA31" s="47">
        <f>VLOOKUP(Z31,'celkové pořadí'!$J$49:$R$72,9,FALSE)</f>
        <v>0</v>
      </c>
      <c r="AB31" s="51">
        <f>VLOOKUP(Z31,'celkové pořadí'!$J$49:$R$72,2,FALSE)</f>
        <v>2E-3</v>
      </c>
    </row>
    <row r="32" spans="18:28" ht="13.1" customHeight="1">
      <c r="R32" s="49">
        <v>16</v>
      </c>
      <c r="S32" s="47">
        <f>VLOOKUP(R32,'celkové pořadí'!$W$49:$Z$72,4,FALSE)</f>
        <v>0</v>
      </c>
      <c r="T32" s="48">
        <f>VLOOKUP(R32,'celkové pořadí'!$W$49:$Z$72,2,FALSE)</f>
        <v>0</v>
      </c>
      <c r="V32" s="49">
        <v>16</v>
      </c>
      <c r="W32" s="47">
        <f>VLOOKUP(V32,'celkové pořadí'!$S$49:$V$72,4,FALSE)</f>
        <v>0</v>
      </c>
      <c r="X32" s="50">
        <f>VLOOKUP(V32,'celkové pořadí'!$S$49:$V$72,2,FALSE)</f>
        <v>0</v>
      </c>
      <c r="Z32" s="49">
        <v>16</v>
      </c>
      <c r="AA32" s="47">
        <f>VLOOKUP(Z32,'celkové pořadí'!$J$49:$R$72,9,FALSE)</f>
        <v>0</v>
      </c>
      <c r="AB32" s="51">
        <f>VLOOKUP(Z32,'celkové pořadí'!$J$49:$R$72,2,FALSE)</f>
        <v>1.9E-3</v>
      </c>
    </row>
    <row r="33" spans="1:51" ht="13.1" customHeight="1">
      <c r="R33" s="49">
        <v>17</v>
      </c>
      <c r="S33" s="47">
        <f>VLOOKUP(R33,'celkové pořadí'!$W$49:$Z$72,4,FALSE)</f>
        <v>0</v>
      </c>
      <c r="T33" s="48">
        <f>VLOOKUP(R33,'celkové pořadí'!$W$49:$Z$72,2,FALSE)</f>
        <v>0</v>
      </c>
      <c r="V33" s="49">
        <v>17</v>
      </c>
      <c r="W33" s="47">
        <f>VLOOKUP(V33,'celkové pořadí'!$S$49:$V$72,4,FALSE)</f>
        <v>0</v>
      </c>
      <c r="X33" s="50">
        <f>VLOOKUP(V33,'celkové pořadí'!$S$49:$V$72,2,FALSE)</f>
        <v>0</v>
      </c>
      <c r="Z33" s="49">
        <v>17</v>
      </c>
      <c r="AA33" s="47">
        <f>VLOOKUP(Z33,'celkové pořadí'!$J$49:$R$72,9,FALSE)</f>
        <v>0</v>
      </c>
      <c r="AB33" s="51">
        <f>VLOOKUP(Z33,'celkové pořadí'!$J$49:$R$72,2,FALSE)</f>
        <v>1.6000000000000001E-3</v>
      </c>
    </row>
    <row r="34" spans="1:51" ht="13.1" customHeight="1">
      <c r="R34" s="49">
        <v>18</v>
      </c>
      <c r="S34" s="47">
        <f>VLOOKUP(R34,'celkové pořadí'!$W$49:$Z$72,4,FALSE)</f>
        <v>0</v>
      </c>
      <c r="T34" s="48">
        <f>VLOOKUP(R34,'celkové pořadí'!$W$49:$Z$72,2,FALSE)</f>
        <v>0</v>
      </c>
      <c r="V34" s="49">
        <v>18</v>
      </c>
      <c r="W34" s="47">
        <f>VLOOKUP(V34,'celkové pořadí'!$S$49:$V$72,4,FALSE)</f>
        <v>0</v>
      </c>
      <c r="X34" s="50">
        <f>VLOOKUP(V34,'celkové pořadí'!$S$49:$V$72,2,FALSE)</f>
        <v>0</v>
      </c>
      <c r="Z34" s="49">
        <v>18</v>
      </c>
      <c r="AA34" s="47">
        <f>VLOOKUP(Z34,'celkové pořadí'!$J$49:$R$72,9,FALSE)</f>
        <v>0</v>
      </c>
      <c r="AB34" s="51">
        <f>VLOOKUP(Z34,'celkové pořadí'!$J$49:$R$72,2,FALSE)</f>
        <v>1.5E-3</v>
      </c>
    </row>
    <row r="35" spans="1:51" ht="13.1" customHeight="1">
      <c r="R35" s="49">
        <v>19</v>
      </c>
      <c r="S35" s="47">
        <f>VLOOKUP(R35,'celkové pořadí'!$W$49:$Z$72,4,FALSE)</f>
        <v>0</v>
      </c>
      <c r="T35" s="48">
        <f>VLOOKUP(R35,'celkové pořadí'!$W$49:$Z$72,2,FALSE)</f>
        <v>0</v>
      </c>
      <c r="V35" s="49">
        <v>19</v>
      </c>
      <c r="W35" s="47">
        <f>VLOOKUP(V35,'celkové pořadí'!$S$49:$V$72,4,FALSE)</f>
        <v>0</v>
      </c>
      <c r="X35" s="50">
        <f>VLOOKUP(V35,'celkové pořadí'!$S$49:$V$72,2,FALSE)</f>
        <v>0</v>
      </c>
      <c r="Z35" s="49">
        <v>19</v>
      </c>
      <c r="AA35" s="47">
        <f>VLOOKUP(Z35,'celkové pořadí'!$J$49:$R$72,9,FALSE)</f>
        <v>0</v>
      </c>
      <c r="AB35" s="51">
        <f>VLOOKUP(Z35,'celkové pořadí'!$J$49:$R$72,2,FALSE)</f>
        <v>1.2000000000000001E-3</v>
      </c>
    </row>
    <row r="36" spans="1:51" ht="13.1" customHeight="1">
      <c r="R36" s="49">
        <v>20</v>
      </c>
      <c r="S36" s="47">
        <f>VLOOKUP(R36,'celkové pořadí'!$W$49:$Z$72,4,FALSE)</f>
        <v>0</v>
      </c>
      <c r="T36" s="48">
        <f>VLOOKUP(R36,'celkové pořadí'!$W$49:$Z$72,2,FALSE)</f>
        <v>0</v>
      </c>
      <c r="V36" s="49">
        <v>20</v>
      </c>
      <c r="W36" s="47">
        <f>VLOOKUP(V36,'celkové pořadí'!$S$49:$V$72,4,FALSE)</f>
        <v>0</v>
      </c>
      <c r="X36" s="50">
        <f>VLOOKUP(V36,'celkové pořadí'!$S$49:$V$72,2,FALSE)</f>
        <v>0</v>
      </c>
      <c r="Z36" s="49">
        <v>20</v>
      </c>
      <c r="AA36" s="47">
        <f>VLOOKUP(Z36,'celkové pořadí'!$J$49:$R$72,9,FALSE)</f>
        <v>0</v>
      </c>
      <c r="AB36" s="51">
        <f>VLOOKUP(Z36,'celkové pořadí'!$J$49:$R$72,2,FALSE)</f>
        <v>1.1000000000000001E-3</v>
      </c>
    </row>
    <row r="37" spans="1:51" ht="13.1" customHeight="1">
      <c r="R37" s="49">
        <v>21</v>
      </c>
      <c r="S37" s="47">
        <f>VLOOKUP(R37,'celkové pořadí'!$W$49:$Z$72,4,FALSE)</f>
        <v>0</v>
      </c>
      <c r="T37" s="48">
        <f>VLOOKUP(R37,'celkové pořadí'!$W$49:$Z$72,2,FALSE)</f>
        <v>0</v>
      </c>
      <c r="V37" s="49">
        <v>21</v>
      </c>
      <c r="W37" s="47">
        <f>VLOOKUP(V37,'celkové pořadí'!$S$49:$V$72,4,FALSE)</f>
        <v>0</v>
      </c>
      <c r="X37" s="50">
        <f>VLOOKUP(V37,'celkové pořadí'!$S$49:$V$72,2,FALSE)</f>
        <v>0</v>
      </c>
      <c r="Z37" s="49">
        <v>21</v>
      </c>
      <c r="AA37" s="47">
        <f>VLOOKUP(Z37,'celkové pořadí'!$J$49:$R$72,9,FALSE)</f>
        <v>0</v>
      </c>
      <c r="AB37" s="51">
        <f>VLOOKUP(Z37,'celkové pořadí'!$J$49:$R$72,2,FALSE)</f>
        <v>8.0000000000000004E-4</v>
      </c>
    </row>
    <row r="38" spans="1:51" ht="13.1" customHeight="1">
      <c r="R38" s="49">
        <v>22</v>
      </c>
      <c r="S38" s="47">
        <f>VLOOKUP(R38,'celkové pořadí'!$W$49:$Z$72,4,FALSE)</f>
        <v>0</v>
      </c>
      <c r="T38" s="48">
        <f>VLOOKUP(R38,'celkové pořadí'!$W$49:$Z$72,2,FALSE)</f>
        <v>0</v>
      </c>
      <c r="V38" s="49">
        <v>22</v>
      </c>
      <c r="W38" s="47">
        <f>VLOOKUP(V38,'celkové pořadí'!$S$49:$V$72,4,FALSE)</f>
        <v>0</v>
      </c>
      <c r="X38" s="50">
        <f>VLOOKUP(V38,'celkové pořadí'!$S$49:$V$72,2,FALSE)</f>
        <v>0</v>
      </c>
      <c r="Z38" s="49">
        <v>22</v>
      </c>
      <c r="AA38" s="47">
        <f>VLOOKUP(Z38,'celkové pořadí'!$J$49:$R$72,9,FALSE)</f>
        <v>0</v>
      </c>
      <c r="AB38" s="51">
        <f>VLOOKUP(Z38,'celkové pořadí'!$J$49:$R$72,2,FALSE)</f>
        <v>6.9999999999999999E-4</v>
      </c>
    </row>
    <row r="39" spans="1:51" ht="13.1" customHeight="1">
      <c r="R39" s="49">
        <v>23</v>
      </c>
      <c r="S39" s="47">
        <f>VLOOKUP(R39,'celkové pořadí'!$W$49:$Z$72,4,FALSE)</f>
        <v>0</v>
      </c>
      <c r="T39" s="48">
        <f>VLOOKUP(R39,'celkové pořadí'!$W$49:$Z$72,2,FALSE)</f>
        <v>0</v>
      </c>
      <c r="V39" s="49">
        <v>23</v>
      </c>
      <c r="W39" s="47">
        <f>VLOOKUP(V39,'celkové pořadí'!$S$49:$V$72,4,FALSE)</f>
        <v>0</v>
      </c>
      <c r="X39" s="50">
        <f>VLOOKUP(V39,'celkové pořadí'!$S$49:$V$72,2,FALSE)</f>
        <v>0</v>
      </c>
      <c r="Z39" s="49">
        <v>23</v>
      </c>
      <c r="AA39" s="47">
        <f>VLOOKUP(Z39,'celkové pořadí'!$J$49:$R$72,9,FALSE)</f>
        <v>0</v>
      </c>
      <c r="AB39" s="51">
        <f>VLOOKUP(Z39,'celkové pořadí'!$J$49:$R$72,2,FALSE)</f>
        <v>4.0000000000000002E-4</v>
      </c>
    </row>
    <row r="40" spans="1:51" ht="13.1" customHeight="1" thickBot="1">
      <c r="R40" s="52">
        <v>24</v>
      </c>
      <c r="S40" s="53">
        <f>VLOOKUP(R40,'celkové pořadí'!$W$49:$Z$72,4,FALSE)</f>
        <v>0</v>
      </c>
      <c r="T40" s="54">
        <f>VLOOKUP(R40,'celkové pořadí'!$W$49:$Z$72,2,FALSE)</f>
        <v>0</v>
      </c>
      <c r="V40" s="52">
        <v>24</v>
      </c>
      <c r="W40" s="53">
        <f>VLOOKUP(V40,'celkové pořadí'!$S$49:$V$72,4,FALSE)</f>
        <v>0</v>
      </c>
      <c r="X40" s="55">
        <f>VLOOKUP(V40,'celkové pořadí'!$S$49:$V$72,2,FALSE)</f>
        <v>0</v>
      </c>
      <c r="Z40" s="52">
        <v>24</v>
      </c>
      <c r="AA40" s="53">
        <f>VLOOKUP(Z40,'celkové pořadí'!$J$49:$R$72,9,FALSE)</f>
        <v>0</v>
      </c>
      <c r="AB40" s="56">
        <f>VLOOKUP(Z40,'celkové pořadí'!$J$49:$R$72,2,FALSE)</f>
        <v>3.0000000000000003E-4</v>
      </c>
    </row>
    <row r="41" spans="1:51" ht="13.1" customHeight="1" thickTop="1"/>
    <row r="42" spans="1:51" ht="13.1" customHeight="1"/>
    <row r="43" spans="1:51" ht="13.1" customHeight="1"/>
    <row r="44" spans="1:51" ht="13.1" customHeight="1"/>
    <row r="45" spans="1:51" ht="13.1" customHeight="1"/>
    <row r="46" spans="1:51" ht="13.1" customHeight="1"/>
    <row r="47" spans="1:51" ht="13.1" customHeight="1"/>
    <row r="48" spans="1:51" ht="13.1" hidden="1" customHeight="1" thickBot="1">
      <c r="A48" s="82"/>
      <c r="B48" s="82"/>
      <c r="C48" s="82"/>
      <c r="D48" s="82" t="s">
        <v>39</v>
      </c>
      <c r="E48" s="82" t="s">
        <v>2</v>
      </c>
      <c r="F48" s="82"/>
      <c r="G48" s="59"/>
      <c r="H48" s="60" t="s">
        <v>39</v>
      </c>
      <c r="I48" s="60"/>
      <c r="J48" s="60" t="s">
        <v>48</v>
      </c>
      <c r="K48" s="60" t="s">
        <v>42</v>
      </c>
      <c r="L48" s="60" t="s">
        <v>47</v>
      </c>
      <c r="M48" s="60">
        <v>1</v>
      </c>
      <c r="N48" s="60">
        <v>2</v>
      </c>
      <c r="O48" s="60">
        <v>3</v>
      </c>
      <c r="P48" s="60">
        <v>4</v>
      </c>
      <c r="Q48" s="60">
        <v>5</v>
      </c>
      <c r="R48" s="60"/>
      <c r="S48" s="61" t="s">
        <v>44</v>
      </c>
      <c r="T48" s="61" t="s">
        <v>43</v>
      </c>
      <c r="U48" s="61"/>
      <c r="V48" s="61"/>
      <c r="W48" s="62" t="s">
        <v>40</v>
      </c>
      <c r="X48" s="63" t="s">
        <v>2</v>
      </c>
      <c r="Y48" s="63"/>
      <c r="Z48" s="63"/>
      <c r="AA48" s="183">
        <v>1</v>
      </c>
      <c r="AB48" s="183"/>
      <c r="AC48" s="183"/>
      <c r="AD48" s="183"/>
      <c r="AE48" s="183"/>
      <c r="AF48" s="183">
        <v>2</v>
      </c>
      <c r="AG48" s="183"/>
      <c r="AH48" s="183"/>
      <c r="AI48" s="183"/>
      <c r="AJ48" s="183"/>
      <c r="AK48" s="183">
        <v>3</v>
      </c>
      <c r="AL48" s="183"/>
      <c r="AM48" s="183"/>
      <c r="AN48" s="183"/>
      <c r="AO48" s="183"/>
      <c r="AP48" s="183">
        <v>4</v>
      </c>
      <c r="AQ48" s="183"/>
      <c r="AR48" s="183"/>
      <c r="AS48" s="183"/>
      <c r="AT48" s="183"/>
      <c r="AU48" s="183">
        <v>5</v>
      </c>
      <c r="AV48" s="183"/>
      <c r="AW48" s="183"/>
      <c r="AX48" s="183"/>
      <c r="AY48" s="184"/>
    </row>
    <row r="49" spans="1:51" ht="13.1" hidden="1" customHeight="1" thickBot="1">
      <c r="A49" s="185" t="s">
        <v>33</v>
      </c>
      <c r="B49" s="188" t="s">
        <v>33</v>
      </c>
      <c r="C49" s="83" t="str">
        <f>'1.HD'!B6</f>
        <v>Klusáček Jiří</v>
      </c>
      <c r="D49" s="83">
        <f>'1.HD'!D6</f>
        <v>168</v>
      </c>
      <c r="E49" s="84">
        <f>'1.HD'!E6</f>
        <v>0</v>
      </c>
      <c r="F49" s="82">
        <v>1</v>
      </c>
      <c r="G49" s="85" t="str">
        <f>'1.HD'!AU13</f>
        <v>Pazděra Jaroslav</v>
      </c>
      <c r="H49" s="71">
        <f t="shared" ref="H49:H72" si="4">AB49+AG49+AL49+AQ49+AV49</f>
        <v>917</v>
      </c>
      <c r="I49" s="86">
        <f t="shared" ref="I49:I72" si="5">IF(G49=0,F49*0.000001,K49)</f>
        <v>183.40010000000001</v>
      </c>
      <c r="J49" s="86">
        <f t="shared" ref="J49:J72" si="6">RANK(I49,$I$49:$I$72)</f>
        <v>3</v>
      </c>
      <c r="K49" s="87">
        <f t="shared" ref="K49:K72" si="7">IF(H49=0,F49*0.0001,F49*0.0001+(H49/L49))</f>
        <v>183.40010000000001</v>
      </c>
      <c r="L49" s="88">
        <f t="shared" ref="L49:L72" si="8">AC49+AH49+AM49+AR49+AW49</f>
        <v>5</v>
      </c>
      <c r="M49" s="71">
        <f t="shared" ref="M49:M72" si="9">AB49</f>
        <v>165</v>
      </c>
      <c r="N49" s="71">
        <f t="shared" ref="N49:N72" si="10">AG49</f>
        <v>201</v>
      </c>
      <c r="O49" s="71">
        <f t="shared" ref="O49:O72" si="11">AL49</f>
        <v>177</v>
      </c>
      <c r="P49" s="71">
        <f t="shared" ref="P49:P72" si="12">AQ49</f>
        <v>173</v>
      </c>
      <c r="Q49" s="71">
        <f t="shared" ref="Q49:Q72" si="13">AV49</f>
        <v>201</v>
      </c>
      <c r="R49" s="71" t="str">
        <f t="shared" ref="R49:R72" si="14">G49</f>
        <v>Pazděra Jaroslav</v>
      </c>
      <c r="S49" s="73">
        <f t="shared" ref="S49:S72" si="15">RANK(U49,$U$49:$U$72)</f>
        <v>8</v>
      </c>
      <c r="T49" s="73">
        <f t="shared" ref="T49:T72" si="16">MAX(M49:Q49)</f>
        <v>201</v>
      </c>
      <c r="U49" s="73">
        <f t="shared" ref="U49:U72" si="17">IF(G49=0,T49+(H49*0.000001)+(F49*0.000001),T49+(H49*0.000001)+(F49*0.001))</f>
        <v>201.00191699999999</v>
      </c>
      <c r="V49" s="73" t="str">
        <f t="shared" ref="V49:V72" si="18">G49</f>
        <v>Pazděra Jaroslav</v>
      </c>
      <c r="W49" s="89">
        <f t="shared" ref="W49:W72" si="19">RANK(Y49,$Y$49:$Y$72,0)</f>
        <v>9</v>
      </c>
      <c r="X49" s="89">
        <f t="shared" ref="X49:X72" si="20">AE49+AJ49+AO49+AT49+AY49</f>
        <v>2</v>
      </c>
      <c r="Y49" s="89">
        <f t="shared" ref="Y49:Y72" si="21">IF(Z49=0,X49+(F49*0.0000001),X49+(F49*0.001))</f>
        <v>2.0009999999999999</v>
      </c>
      <c r="Z49" s="89" t="str">
        <f t="shared" ref="Z49:Z72" si="22">G49</f>
        <v>Pazděra Jaroslav</v>
      </c>
      <c r="AA49" s="90">
        <f t="shared" ref="AA49:AA72" si="23">VLOOKUP(G49,$C$49:$E$60,2,FALSE)</f>
        <v>165</v>
      </c>
      <c r="AB49" s="90">
        <f t="shared" ref="AB49:AB72" si="24">IFERROR(AA49,0)</f>
        <v>165</v>
      </c>
      <c r="AC49" s="90">
        <f t="shared" ref="AC49:AC72" si="25">IF(AB49&gt;0,1,0)</f>
        <v>1</v>
      </c>
      <c r="AD49" s="73">
        <f t="shared" ref="AD49:AD72" si="26">VLOOKUP(G49,$C$49:$E$60,3,FALSE)</f>
        <v>0</v>
      </c>
      <c r="AE49" s="73">
        <f t="shared" ref="AE49:AE72" si="27">IFERROR(AD49,0)</f>
        <v>0</v>
      </c>
      <c r="AF49" s="90">
        <f t="shared" ref="AF49:AF72" si="28">VLOOKUP(G49,$C$61:$E$72,2,FALSE)</f>
        <v>201</v>
      </c>
      <c r="AG49" s="90">
        <f t="shared" ref="AG49:AG72" si="29">IFERROR(AF49,0)</f>
        <v>201</v>
      </c>
      <c r="AH49" s="90">
        <f t="shared" ref="AH49:AH72" si="30">IF(AG49&gt;0,1,0)</f>
        <v>1</v>
      </c>
      <c r="AI49" s="73">
        <f t="shared" ref="AI49:AI72" si="31">VLOOKUP(G49,$C$61:$E$72,3,FALSE)</f>
        <v>1</v>
      </c>
      <c r="AJ49" s="73">
        <f t="shared" ref="AJ49:AJ72" si="32">IFERROR(AI49,0)</f>
        <v>1</v>
      </c>
      <c r="AK49" s="90">
        <f t="shared" ref="AK49:AK72" si="33">VLOOKUP(G49,$C$73:$E$84,2,FALSE)</f>
        <v>177</v>
      </c>
      <c r="AL49" s="90">
        <f t="shared" ref="AL49:AL72" si="34">IFERROR(AK49,0)</f>
        <v>177</v>
      </c>
      <c r="AM49" s="90">
        <f t="shared" ref="AM49:AM72" si="35">IF(AL49&gt;0,1,0)</f>
        <v>1</v>
      </c>
      <c r="AN49" s="73">
        <f t="shared" ref="AN49:AN72" si="36">VLOOKUP(G49,$C$73:$E$84,3,FALSE)</f>
        <v>0</v>
      </c>
      <c r="AO49" s="73">
        <f t="shared" ref="AO49:AO72" si="37">IFERROR(AN49,0)</f>
        <v>0</v>
      </c>
      <c r="AP49" s="90">
        <f t="shared" ref="AP49:AP72" si="38">VLOOKUP(G49,$C$85:$E$96,2,FALSE)</f>
        <v>173</v>
      </c>
      <c r="AQ49" s="90">
        <f t="shared" ref="AQ49:AQ72" si="39">IFERROR(AP49,0)</f>
        <v>173</v>
      </c>
      <c r="AR49" s="90">
        <f t="shared" ref="AR49:AR72" si="40">IF(AQ49&gt;0,1,0)</f>
        <v>1</v>
      </c>
      <c r="AS49" s="73">
        <f t="shared" ref="AS49:AS72" si="41">VLOOKUP(G49,$C$85:$E$96,3,FALSE)</f>
        <v>1</v>
      </c>
      <c r="AT49" s="73">
        <f t="shared" ref="AT49:AT72" si="42">IFERROR(AS49,0)</f>
        <v>1</v>
      </c>
      <c r="AU49" s="90">
        <f t="shared" ref="AU49:AU72" si="43">VLOOKUP(G49,$C$97:$E$108,2,FALSE)</f>
        <v>201</v>
      </c>
      <c r="AV49" s="90">
        <f t="shared" ref="AV49:AV72" si="44">IFERROR(AU49,0)</f>
        <v>201</v>
      </c>
      <c r="AW49" s="90">
        <f t="shared" ref="AW49:AW72" si="45">IF(AV49&gt;0,1,0)</f>
        <v>1</v>
      </c>
      <c r="AX49" s="73">
        <f t="shared" ref="AX49:AX72" si="46">VLOOKUP(G49,$C$97:$E$108,3,FALSE)</f>
        <v>0</v>
      </c>
      <c r="AY49" s="91">
        <f t="shared" ref="AY49:AY72" si="47">IFERROR(AX49,0)</f>
        <v>0</v>
      </c>
    </row>
    <row r="50" spans="1:51" ht="13.1" hidden="1" customHeight="1" thickBot="1">
      <c r="A50" s="186"/>
      <c r="B50" s="189"/>
      <c r="C50" s="83" t="str">
        <f>'1.HD'!B7</f>
        <v>Klusáčková Dana</v>
      </c>
      <c r="D50" s="83">
        <f>'1.HD'!D7</f>
        <v>206</v>
      </c>
      <c r="E50" s="84">
        <f>'1.HD'!E7</f>
        <v>1</v>
      </c>
      <c r="F50" s="82">
        <v>2</v>
      </c>
      <c r="G50" s="85" t="str">
        <f>'1.HD'!AU14</f>
        <v>Müller Vladimír</v>
      </c>
      <c r="H50" s="71">
        <f t="shared" si="4"/>
        <v>881</v>
      </c>
      <c r="I50" s="86">
        <f t="shared" si="5"/>
        <v>176.2002</v>
      </c>
      <c r="J50" s="86">
        <f t="shared" si="6"/>
        <v>7</v>
      </c>
      <c r="K50" s="87">
        <f t="shared" si="7"/>
        <v>176.2002</v>
      </c>
      <c r="L50" s="88">
        <f t="shared" si="8"/>
        <v>5</v>
      </c>
      <c r="M50" s="71">
        <f t="shared" si="9"/>
        <v>138</v>
      </c>
      <c r="N50" s="71">
        <f t="shared" si="10"/>
        <v>221</v>
      </c>
      <c r="O50" s="71">
        <f t="shared" si="11"/>
        <v>181</v>
      </c>
      <c r="P50" s="71">
        <f t="shared" si="12"/>
        <v>161</v>
      </c>
      <c r="Q50" s="71">
        <f t="shared" si="13"/>
        <v>180</v>
      </c>
      <c r="R50" s="71" t="str">
        <f t="shared" si="14"/>
        <v>Müller Vladimír</v>
      </c>
      <c r="S50" s="73">
        <f t="shared" si="15"/>
        <v>3</v>
      </c>
      <c r="T50" s="73">
        <f t="shared" si="16"/>
        <v>221</v>
      </c>
      <c r="U50" s="73">
        <f t="shared" si="17"/>
        <v>221.002881</v>
      </c>
      <c r="V50" s="73" t="str">
        <f t="shared" si="18"/>
        <v>Müller Vladimír</v>
      </c>
      <c r="W50" s="89">
        <f t="shared" si="19"/>
        <v>8</v>
      </c>
      <c r="X50" s="89">
        <f t="shared" si="20"/>
        <v>2</v>
      </c>
      <c r="Y50" s="89">
        <f t="shared" si="21"/>
        <v>2.0019999999999998</v>
      </c>
      <c r="Z50" s="89" t="str">
        <f t="shared" si="22"/>
        <v>Müller Vladimír</v>
      </c>
      <c r="AA50" s="90">
        <f t="shared" si="23"/>
        <v>138</v>
      </c>
      <c r="AB50" s="90">
        <f t="shared" si="24"/>
        <v>138</v>
      </c>
      <c r="AC50" s="90">
        <f t="shared" si="25"/>
        <v>1</v>
      </c>
      <c r="AD50" s="73">
        <f t="shared" si="26"/>
        <v>0</v>
      </c>
      <c r="AE50" s="73">
        <f t="shared" si="27"/>
        <v>0</v>
      </c>
      <c r="AF50" s="90">
        <f t="shared" si="28"/>
        <v>221</v>
      </c>
      <c r="AG50" s="90">
        <f t="shared" si="29"/>
        <v>221</v>
      </c>
      <c r="AH50" s="90">
        <f t="shared" si="30"/>
        <v>1</v>
      </c>
      <c r="AI50" s="73">
        <f t="shared" si="31"/>
        <v>1</v>
      </c>
      <c r="AJ50" s="73">
        <f t="shared" si="32"/>
        <v>1</v>
      </c>
      <c r="AK50" s="90">
        <f t="shared" si="33"/>
        <v>181</v>
      </c>
      <c r="AL50" s="90">
        <f t="shared" si="34"/>
        <v>181</v>
      </c>
      <c r="AM50" s="90">
        <f t="shared" si="35"/>
        <v>1</v>
      </c>
      <c r="AN50" s="73">
        <f t="shared" si="36"/>
        <v>1</v>
      </c>
      <c r="AO50" s="73">
        <f t="shared" si="37"/>
        <v>1</v>
      </c>
      <c r="AP50" s="90">
        <f t="shared" si="38"/>
        <v>161</v>
      </c>
      <c r="AQ50" s="90">
        <f t="shared" si="39"/>
        <v>161</v>
      </c>
      <c r="AR50" s="90">
        <f t="shared" si="40"/>
        <v>1</v>
      </c>
      <c r="AS50" s="73">
        <f t="shared" si="41"/>
        <v>0</v>
      </c>
      <c r="AT50" s="73">
        <f t="shared" si="42"/>
        <v>0</v>
      </c>
      <c r="AU50" s="90">
        <f t="shared" si="43"/>
        <v>180</v>
      </c>
      <c r="AV50" s="90">
        <f t="shared" si="44"/>
        <v>180</v>
      </c>
      <c r="AW50" s="90">
        <f t="shared" si="45"/>
        <v>1</v>
      </c>
      <c r="AX50" s="73">
        <f t="shared" si="46"/>
        <v>0</v>
      </c>
      <c r="AY50" s="91">
        <f t="shared" si="47"/>
        <v>0</v>
      </c>
    </row>
    <row r="51" spans="1:51" ht="13.1" hidden="1" customHeight="1" thickBot="1">
      <c r="A51" s="186"/>
      <c r="B51" s="188" t="s">
        <v>34</v>
      </c>
      <c r="C51" s="83" t="str">
        <f>'1.HD'!I6</f>
        <v>Dvořák Radek</v>
      </c>
      <c r="D51" s="83">
        <f>'1.HD'!H6</f>
        <v>179</v>
      </c>
      <c r="E51" s="84">
        <f>'1.HD'!G6</f>
        <v>1</v>
      </c>
      <c r="F51" s="82">
        <v>3</v>
      </c>
      <c r="G51" s="85">
        <f>'1.HD'!AU15</f>
        <v>0</v>
      </c>
      <c r="H51" s="71">
        <f t="shared" si="4"/>
        <v>0</v>
      </c>
      <c r="I51" s="86">
        <f t="shared" si="5"/>
        <v>3.0000000000000001E-6</v>
      </c>
      <c r="J51" s="86">
        <f t="shared" si="6"/>
        <v>24</v>
      </c>
      <c r="K51" s="87">
        <f t="shared" si="7"/>
        <v>3.0000000000000003E-4</v>
      </c>
      <c r="L51" s="88">
        <f t="shared" si="8"/>
        <v>0</v>
      </c>
      <c r="M51" s="71">
        <f t="shared" si="9"/>
        <v>0</v>
      </c>
      <c r="N51" s="71">
        <f t="shared" si="10"/>
        <v>0</v>
      </c>
      <c r="O51" s="71">
        <f t="shared" si="11"/>
        <v>0</v>
      </c>
      <c r="P51" s="71">
        <f t="shared" si="12"/>
        <v>0</v>
      </c>
      <c r="Q51" s="71">
        <f t="shared" si="13"/>
        <v>0</v>
      </c>
      <c r="R51" s="71">
        <f t="shared" si="14"/>
        <v>0</v>
      </c>
      <c r="S51" s="73">
        <f t="shared" si="15"/>
        <v>24</v>
      </c>
      <c r="T51" s="73">
        <f t="shared" si="16"/>
        <v>0</v>
      </c>
      <c r="U51" s="73">
        <f t="shared" si="17"/>
        <v>3.0000000000000001E-6</v>
      </c>
      <c r="V51" s="73">
        <f t="shared" si="18"/>
        <v>0</v>
      </c>
      <c r="W51" s="89">
        <f t="shared" si="19"/>
        <v>24</v>
      </c>
      <c r="X51" s="89">
        <f t="shared" si="20"/>
        <v>0</v>
      </c>
      <c r="Y51" s="89">
        <f t="shared" si="21"/>
        <v>2.9999999999999999E-7</v>
      </c>
      <c r="Z51" s="89">
        <f t="shared" si="22"/>
        <v>0</v>
      </c>
      <c r="AA51" s="90" t="e">
        <f t="shared" si="23"/>
        <v>#N/A</v>
      </c>
      <c r="AB51" s="90">
        <f t="shared" si="24"/>
        <v>0</v>
      </c>
      <c r="AC51" s="90">
        <f t="shared" si="25"/>
        <v>0</v>
      </c>
      <c r="AD51" s="73" t="e">
        <f t="shared" si="26"/>
        <v>#N/A</v>
      </c>
      <c r="AE51" s="73">
        <f t="shared" si="27"/>
        <v>0</v>
      </c>
      <c r="AF51" s="90" t="e">
        <f t="shared" si="28"/>
        <v>#N/A</v>
      </c>
      <c r="AG51" s="90">
        <f t="shared" si="29"/>
        <v>0</v>
      </c>
      <c r="AH51" s="90">
        <f t="shared" si="30"/>
        <v>0</v>
      </c>
      <c r="AI51" s="73" t="e">
        <f t="shared" si="31"/>
        <v>#N/A</v>
      </c>
      <c r="AJ51" s="73">
        <f t="shared" si="32"/>
        <v>0</v>
      </c>
      <c r="AK51" s="90" t="e">
        <f t="shared" si="33"/>
        <v>#N/A</v>
      </c>
      <c r="AL51" s="90">
        <f t="shared" si="34"/>
        <v>0</v>
      </c>
      <c r="AM51" s="90">
        <f t="shared" si="35"/>
        <v>0</v>
      </c>
      <c r="AN51" s="73" t="e">
        <f t="shared" si="36"/>
        <v>#N/A</v>
      </c>
      <c r="AO51" s="73">
        <f t="shared" si="37"/>
        <v>0</v>
      </c>
      <c r="AP51" s="90" t="e">
        <f t="shared" si="38"/>
        <v>#N/A</v>
      </c>
      <c r="AQ51" s="90">
        <f t="shared" si="39"/>
        <v>0</v>
      </c>
      <c r="AR51" s="90">
        <f t="shared" si="40"/>
        <v>0</v>
      </c>
      <c r="AS51" s="73" t="e">
        <f t="shared" si="41"/>
        <v>#N/A</v>
      </c>
      <c r="AT51" s="73">
        <f t="shared" si="42"/>
        <v>0</v>
      </c>
      <c r="AU51" s="90" t="e">
        <f t="shared" si="43"/>
        <v>#N/A</v>
      </c>
      <c r="AV51" s="90">
        <f t="shared" si="44"/>
        <v>0</v>
      </c>
      <c r="AW51" s="90">
        <f t="shared" si="45"/>
        <v>0</v>
      </c>
      <c r="AX51" s="73" t="e">
        <f t="shared" si="46"/>
        <v>#N/A</v>
      </c>
      <c r="AY51" s="91">
        <f t="shared" si="47"/>
        <v>0</v>
      </c>
    </row>
    <row r="52" spans="1:51" ht="13.1" hidden="1" customHeight="1" thickBot="1">
      <c r="A52" s="186"/>
      <c r="B52" s="189"/>
      <c r="C52" s="83" t="str">
        <f>'1.HD'!I7</f>
        <v>Fabrigerová Anna</v>
      </c>
      <c r="D52" s="83">
        <f>'1.HD'!H7</f>
        <v>175</v>
      </c>
      <c r="E52" s="84">
        <f>'1.HD'!G7</f>
        <v>0</v>
      </c>
      <c r="F52" s="82">
        <v>4</v>
      </c>
      <c r="G52" s="85">
        <f>'1.HD'!AU16</f>
        <v>0</v>
      </c>
      <c r="H52" s="71">
        <f t="shared" si="4"/>
        <v>0</v>
      </c>
      <c r="I52" s="86">
        <f t="shared" si="5"/>
        <v>3.9999999999999998E-6</v>
      </c>
      <c r="J52" s="86">
        <f t="shared" si="6"/>
        <v>23</v>
      </c>
      <c r="K52" s="87">
        <f t="shared" si="7"/>
        <v>4.0000000000000002E-4</v>
      </c>
      <c r="L52" s="88">
        <f t="shared" si="8"/>
        <v>0</v>
      </c>
      <c r="M52" s="71">
        <f t="shared" si="9"/>
        <v>0</v>
      </c>
      <c r="N52" s="71">
        <f t="shared" si="10"/>
        <v>0</v>
      </c>
      <c r="O52" s="71">
        <f t="shared" si="11"/>
        <v>0</v>
      </c>
      <c r="P52" s="71">
        <f t="shared" si="12"/>
        <v>0</v>
      </c>
      <c r="Q52" s="71">
        <f t="shared" si="13"/>
        <v>0</v>
      </c>
      <c r="R52" s="71">
        <f t="shared" si="14"/>
        <v>0</v>
      </c>
      <c r="S52" s="73">
        <f t="shared" si="15"/>
        <v>23</v>
      </c>
      <c r="T52" s="73">
        <f t="shared" si="16"/>
        <v>0</v>
      </c>
      <c r="U52" s="73">
        <f t="shared" si="17"/>
        <v>3.9999999999999998E-6</v>
      </c>
      <c r="V52" s="73">
        <f t="shared" si="18"/>
        <v>0</v>
      </c>
      <c r="W52" s="89">
        <f t="shared" si="19"/>
        <v>23</v>
      </c>
      <c r="X52" s="89">
        <f t="shared" si="20"/>
        <v>0</v>
      </c>
      <c r="Y52" s="89">
        <f t="shared" si="21"/>
        <v>3.9999999999999998E-7</v>
      </c>
      <c r="Z52" s="89">
        <f t="shared" si="22"/>
        <v>0</v>
      </c>
      <c r="AA52" s="90" t="e">
        <f t="shared" si="23"/>
        <v>#N/A</v>
      </c>
      <c r="AB52" s="90">
        <f t="shared" si="24"/>
        <v>0</v>
      </c>
      <c r="AC52" s="90">
        <f t="shared" si="25"/>
        <v>0</v>
      </c>
      <c r="AD52" s="73" t="e">
        <f t="shared" si="26"/>
        <v>#N/A</v>
      </c>
      <c r="AE52" s="73">
        <f t="shared" si="27"/>
        <v>0</v>
      </c>
      <c r="AF52" s="90" t="e">
        <f t="shared" si="28"/>
        <v>#N/A</v>
      </c>
      <c r="AG52" s="90">
        <f t="shared" si="29"/>
        <v>0</v>
      </c>
      <c r="AH52" s="90">
        <f t="shared" si="30"/>
        <v>0</v>
      </c>
      <c r="AI52" s="73" t="e">
        <f t="shared" si="31"/>
        <v>#N/A</v>
      </c>
      <c r="AJ52" s="73">
        <f t="shared" si="32"/>
        <v>0</v>
      </c>
      <c r="AK52" s="90" t="e">
        <f t="shared" si="33"/>
        <v>#N/A</v>
      </c>
      <c r="AL52" s="90">
        <f t="shared" si="34"/>
        <v>0</v>
      </c>
      <c r="AM52" s="90">
        <f t="shared" si="35"/>
        <v>0</v>
      </c>
      <c r="AN52" s="73" t="e">
        <f t="shared" si="36"/>
        <v>#N/A</v>
      </c>
      <c r="AO52" s="73">
        <f t="shared" si="37"/>
        <v>0</v>
      </c>
      <c r="AP52" s="90" t="e">
        <f t="shared" si="38"/>
        <v>#N/A</v>
      </c>
      <c r="AQ52" s="90">
        <f t="shared" si="39"/>
        <v>0</v>
      </c>
      <c r="AR52" s="90">
        <f t="shared" si="40"/>
        <v>0</v>
      </c>
      <c r="AS52" s="73" t="e">
        <f t="shared" si="41"/>
        <v>#N/A</v>
      </c>
      <c r="AT52" s="73">
        <f t="shared" si="42"/>
        <v>0</v>
      </c>
      <c r="AU52" s="90" t="e">
        <f t="shared" si="43"/>
        <v>#N/A</v>
      </c>
      <c r="AV52" s="90">
        <f t="shared" si="44"/>
        <v>0</v>
      </c>
      <c r="AW52" s="90">
        <f t="shared" si="45"/>
        <v>0</v>
      </c>
      <c r="AX52" s="73" t="e">
        <f t="shared" si="46"/>
        <v>#N/A</v>
      </c>
      <c r="AY52" s="91">
        <f t="shared" si="47"/>
        <v>0</v>
      </c>
    </row>
    <row r="53" spans="1:51" ht="13.1" hidden="1" customHeight="1" thickBot="1">
      <c r="A53" s="186"/>
      <c r="B53" s="188" t="s">
        <v>35</v>
      </c>
      <c r="C53" s="83" t="str">
        <f>'1.HD'!L6</f>
        <v>Motyka Vlastimil</v>
      </c>
      <c r="D53" s="83">
        <f>'1.HD'!N6</f>
        <v>197</v>
      </c>
      <c r="E53" s="84">
        <f>'1.HD'!O6</f>
        <v>1</v>
      </c>
      <c r="F53" s="82">
        <v>5</v>
      </c>
      <c r="G53" s="85" t="str">
        <f>'1.HD'!AU17</f>
        <v>Klusáčková Dana</v>
      </c>
      <c r="H53" s="71">
        <f t="shared" si="4"/>
        <v>984</v>
      </c>
      <c r="I53" s="86">
        <f t="shared" si="5"/>
        <v>196.8005</v>
      </c>
      <c r="J53" s="86">
        <f t="shared" si="6"/>
        <v>1</v>
      </c>
      <c r="K53" s="87">
        <f t="shared" si="7"/>
        <v>196.8005</v>
      </c>
      <c r="L53" s="88">
        <f t="shared" si="8"/>
        <v>5</v>
      </c>
      <c r="M53" s="71">
        <f t="shared" si="9"/>
        <v>206</v>
      </c>
      <c r="N53" s="71">
        <f t="shared" si="10"/>
        <v>202</v>
      </c>
      <c r="O53" s="71">
        <f t="shared" si="11"/>
        <v>171</v>
      </c>
      <c r="P53" s="71">
        <f t="shared" si="12"/>
        <v>184</v>
      </c>
      <c r="Q53" s="71">
        <f t="shared" si="13"/>
        <v>221</v>
      </c>
      <c r="R53" s="71" t="str">
        <f t="shared" si="14"/>
        <v>Klusáčková Dana</v>
      </c>
      <c r="S53" s="73">
        <f t="shared" si="15"/>
        <v>2</v>
      </c>
      <c r="T53" s="73">
        <f t="shared" si="16"/>
        <v>221</v>
      </c>
      <c r="U53" s="73">
        <f t="shared" si="17"/>
        <v>221.00598399999998</v>
      </c>
      <c r="V53" s="73" t="str">
        <f t="shared" si="18"/>
        <v>Klusáčková Dana</v>
      </c>
      <c r="W53" s="89">
        <f t="shared" si="19"/>
        <v>1</v>
      </c>
      <c r="X53" s="89">
        <f t="shared" si="20"/>
        <v>5</v>
      </c>
      <c r="Y53" s="89">
        <f t="shared" si="21"/>
        <v>5.0049999999999999</v>
      </c>
      <c r="Z53" s="89" t="str">
        <f t="shared" si="22"/>
        <v>Klusáčková Dana</v>
      </c>
      <c r="AA53" s="90">
        <f t="shared" si="23"/>
        <v>206</v>
      </c>
      <c r="AB53" s="90">
        <f t="shared" si="24"/>
        <v>206</v>
      </c>
      <c r="AC53" s="90">
        <f t="shared" si="25"/>
        <v>1</v>
      </c>
      <c r="AD53" s="73">
        <f t="shared" si="26"/>
        <v>1</v>
      </c>
      <c r="AE53" s="73">
        <f t="shared" si="27"/>
        <v>1</v>
      </c>
      <c r="AF53" s="90">
        <f t="shared" si="28"/>
        <v>202</v>
      </c>
      <c r="AG53" s="90">
        <f t="shared" si="29"/>
        <v>202</v>
      </c>
      <c r="AH53" s="90">
        <f t="shared" si="30"/>
        <v>1</v>
      </c>
      <c r="AI53" s="73">
        <f t="shared" si="31"/>
        <v>1</v>
      </c>
      <c r="AJ53" s="73">
        <f t="shared" si="32"/>
        <v>1</v>
      </c>
      <c r="AK53" s="90">
        <f t="shared" si="33"/>
        <v>171</v>
      </c>
      <c r="AL53" s="90">
        <f t="shared" si="34"/>
        <v>171</v>
      </c>
      <c r="AM53" s="90">
        <f t="shared" si="35"/>
        <v>1</v>
      </c>
      <c r="AN53" s="73">
        <f t="shared" si="36"/>
        <v>1</v>
      </c>
      <c r="AO53" s="73">
        <f t="shared" si="37"/>
        <v>1</v>
      </c>
      <c r="AP53" s="90">
        <f t="shared" si="38"/>
        <v>184</v>
      </c>
      <c r="AQ53" s="90">
        <f t="shared" si="39"/>
        <v>184</v>
      </c>
      <c r="AR53" s="90">
        <f t="shared" si="40"/>
        <v>1</v>
      </c>
      <c r="AS53" s="73">
        <f t="shared" si="41"/>
        <v>1</v>
      </c>
      <c r="AT53" s="73">
        <f t="shared" si="42"/>
        <v>1</v>
      </c>
      <c r="AU53" s="90">
        <f t="shared" si="43"/>
        <v>221</v>
      </c>
      <c r="AV53" s="90">
        <f t="shared" si="44"/>
        <v>221</v>
      </c>
      <c r="AW53" s="90">
        <f t="shared" si="45"/>
        <v>1</v>
      </c>
      <c r="AX53" s="73">
        <f t="shared" si="46"/>
        <v>1</v>
      </c>
      <c r="AY53" s="91">
        <f t="shared" si="47"/>
        <v>1</v>
      </c>
    </row>
    <row r="54" spans="1:51" ht="13.1" hidden="1" customHeight="1" thickBot="1">
      <c r="A54" s="186"/>
      <c r="B54" s="189"/>
      <c r="C54" s="83" t="str">
        <f>'1.HD'!L7</f>
        <v>Mihalcsak Silvestr</v>
      </c>
      <c r="D54" s="83">
        <f>'1.HD'!N7</f>
        <v>192</v>
      </c>
      <c r="E54" s="84">
        <f>'1.HD'!O7</f>
        <v>0</v>
      </c>
      <c r="F54" s="82">
        <v>6</v>
      </c>
      <c r="G54" s="85" t="str">
        <f>'1.HD'!AU18</f>
        <v>Klusáček Jiří</v>
      </c>
      <c r="H54" s="71">
        <f t="shared" si="4"/>
        <v>929</v>
      </c>
      <c r="I54" s="86">
        <f t="shared" si="5"/>
        <v>185.8006</v>
      </c>
      <c r="J54" s="86">
        <f t="shared" si="6"/>
        <v>2</v>
      </c>
      <c r="K54" s="87">
        <f t="shared" si="7"/>
        <v>185.8006</v>
      </c>
      <c r="L54" s="88">
        <f t="shared" si="8"/>
        <v>5</v>
      </c>
      <c r="M54" s="71">
        <f t="shared" si="9"/>
        <v>168</v>
      </c>
      <c r="N54" s="71">
        <f t="shared" si="10"/>
        <v>169</v>
      </c>
      <c r="O54" s="71">
        <f t="shared" si="11"/>
        <v>179</v>
      </c>
      <c r="P54" s="71">
        <f t="shared" si="12"/>
        <v>202</v>
      </c>
      <c r="Q54" s="71">
        <f t="shared" si="13"/>
        <v>211</v>
      </c>
      <c r="R54" s="71" t="str">
        <f t="shared" si="14"/>
        <v>Klusáček Jiří</v>
      </c>
      <c r="S54" s="73">
        <f t="shared" si="15"/>
        <v>5</v>
      </c>
      <c r="T54" s="73">
        <f t="shared" si="16"/>
        <v>211</v>
      </c>
      <c r="U54" s="73">
        <f t="shared" si="17"/>
        <v>211.00692900000001</v>
      </c>
      <c r="V54" s="73" t="str">
        <f t="shared" si="18"/>
        <v>Klusáček Jiří</v>
      </c>
      <c r="W54" s="89">
        <f t="shared" si="19"/>
        <v>5</v>
      </c>
      <c r="X54" s="89">
        <f t="shared" si="20"/>
        <v>3</v>
      </c>
      <c r="Y54" s="89">
        <f t="shared" si="21"/>
        <v>3.0059999999999998</v>
      </c>
      <c r="Z54" s="89" t="str">
        <f t="shared" si="22"/>
        <v>Klusáček Jiří</v>
      </c>
      <c r="AA54" s="90">
        <f t="shared" si="23"/>
        <v>168</v>
      </c>
      <c r="AB54" s="90">
        <f t="shared" si="24"/>
        <v>168</v>
      </c>
      <c r="AC54" s="90">
        <f t="shared" si="25"/>
        <v>1</v>
      </c>
      <c r="AD54" s="73">
        <f t="shared" si="26"/>
        <v>0</v>
      </c>
      <c r="AE54" s="73">
        <f t="shared" si="27"/>
        <v>0</v>
      </c>
      <c r="AF54" s="90">
        <f t="shared" si="28"/>
        <v>169</v>
      </c>
      <c r="AG54" s="90">
        <f t="shared" si="29"/>
        <v>169</v>
      </c>
      <c r="AH54" s="90">
        <f t="shared" si="30"/>
        <v>1</v>
      </c>
      <c r="AI54" s="73">
        <f t="shared" si="31"/>
        <v>0</v>
      </c>
      <c r="AJ54" s="73">
        <f t="shared" si="32"/>
        <v>0</v>
      </c>
      <c r="AK54" s="90">
        <f t="shared" si="33"/>
        <v>179</v>
      </c>
      <c r="AL54" s="90">
        <f t="shared" si="34"/>
        <v>179</v>
      </c>
      <c r="AM54" s="90">
        <f t="shared" si="35"/>
        <v>1</v>
      </c>
      <c r="AN54" s="73">
        <f t="shared" si="36"/>
        <v>1</v>
      </c>
      <c r="AO54" s="73">
        <f t="shared" si="37"/>
        <v>1</v>
      </c>
      <c r="AP54" s="90">
        <f t="shared" si="38"/>
        <v>202</v>
      </c>
      <c r="AQ54" s="90">
        <f t="shared" si="39"/>
        <v>202</v>
      </c>
      <c r="AR54" s="90">
        <f t="shared" si="40"/>
        <v>1</v>
      </c>
      <c r="AS54" s="73">
        <f t="shared" si="41"/>
        <v>1</v>
      </c>
      <c r="AT54" s="73">
        <f t="shared" si="42"/>
        <v>1</v>
      </c>
      <c r="AU54" s="90">
        <f t="shared" si="43"/>
        <v>211</v>
      </c>
      <c r="AV54" s="90">
        <f t="shared" si="44"/>
        <v>211</v>
      </c>
      <c r="AW54" s="90">
        <f t="shared" si="45"/>
        <v>1</v>
      </c>
      <c r="AX54" s="73">
        <f t="shared" si="46"/>
        <v>1</v>
      </c>
      <c r="AY54" s="91">
        <f t="shared" si="47"/>
        <v>1</v>
      </c>
    </row>
    <row r="55" spans="1:51" ht="13.1" hidden="1" customHeight="1" thickBot="1">
      <c r="A55" s="186"/>
      <c r="B55" s="188" t="s">
        <v>36</v>
      </c>
      <c r="C55" s="83" t="str">
        <f>'1.HD'!S6</f>
        <v>Orságová Jana</v>
      </c>
      <c r="D55" s="83">
        <f>'1.HD'!R6</f>
        <v>141</v>
      </c>
      <c r="E55" s="84">
        <f>'1.HD'!Q6</f>
        <v>0</v>
      </c>
      <c r="F55" s="82">
        <v>7</v>
      </c>
      <c r="G55" s="85">
        <f>'1.HD'!AU19</f>
        <v>0</v>
      </c>
      <c r="H55" s="71">
        <f t="shared" si="4"/>
        <v>0</v>
      </c>
      <c r="I55" s="86">
        <f t="shared" si="5"/>
        <v>6.9999999999999999E-6</v>
      </c>
      <c r="J55" s="86">
        <f t="shared" si="6"/>
        <v>22</v>
      </c>
      <c r="K55" s="87">
        <f t="shared" si="7"/>
        <v>6.9999999999999999E-4</v>
      </c>
      <c r="L55" s="88">
        <f t="shared" si="8"/>
        <v>0</v>
      </c>
      <c r="M55" s="71">
        <f t="shared" si="9"/>
        <v>0</v>
      </c>
      <c r="N55" s="71">
        <f t="shared" si="10"/>
        <v>0</v>
      </c>
      <c r="O55" s="71">
        <f t="shared" si="11"/>
        <v>0</v>
      </c>
      <c r="P55" s="71">
        <f t="shared" si="12"/>
        <v>0</v>
      </c>
      <c r="Q55" s="71">
        <f t="shared" si="13"/>
        <v>0</v>
      </c>
      <c r="R55" s="71">
        <f t="shared" si="14"/>
        <v>0</v>
      </c>
      <c r="S55" s="73">
        <f t="shared" si="15"/>
        <v>22</v>
      </c>
      <c r="T55" s="73">
        <f t="shared" si="16"/>
        <v>0</v>
      </c>
      <c r="U55" s="73">
        <f t="shared" si="17"/>
        <v>6.9999999999999999E-6</v>
      </c>
      <c r="V55" s="73">
        <f t="shared" si="18"/>
        <v>0</v>
      </c>
      <c r="W55" s="89">
        <f t="shared" si="19"/>
        <v>22</v>
      </c>
      <c r="X55" s="89">
        <f t="shared" si="20"/>
        <v>0</v>
      </c>
      <c r="Y55" s="89">
        <f t="shared" si="21"/>
        <v>6.9999999999999997E-7</v>
      </c>
      <c r="Z55" s="89">
        <f t="shared" si="22"/>
        <v>0</v>
      </c>
      <c r="AA55" s="90" t="e">
        <f t="shared" si="23"/>
        <v>#N/A</v>
      </c>
      <c r="AB55" s="90">
        <f t="shared" si="24"/>
        <v>0</v>
      </c>
      <c r="AC55" s="90">
        <f t="shared" si="25"/>
        <v>0</v>
      </c>
      <c r="AD55" s="73" t="e">
        <f t="shared" si="26"/>
        <v>#N/A</v>
      </c>
      <c r="AE55" s="73">
        <f t="shared" si="27"/>
        <v>0</v>
      </c>
      <c r="AF55" s="90" t="e">
        <f t="shared" si="28"/>
        <v>#N/A</v>
      </c>
      <c r="AG55" s="90">
        <f t="shared" si="29"/>
        <v>0</v>
      </c>
      <c r="AH55" s="90">
        <f t="shared" si="30"/>
        <v>0</v>
      </c>
      <c r="AI55" s="73" t="e">
        <f t="shared" si="31"/>
        <v>#N/A</v>
      </c>
      <c r="AJ55" s="73">
        <f t="shared" si="32"/>
        <v>0</v>
      </c>
      <c r="AK55" s="90" t="e">
        <f t="shared" si="33"/>
        <v>#N/A</v>
      </c>
      <c r="AL55" s="90">
        <f t="shared" si="34"/>
        <v>0</v>
      </c>
      <c r="AM55" s="90">
        <f t="shared" si="35"/>
        <v>0</v>
      </c>
      <c r="AN55" s="73" t="e">
        <f t="shared" si="36"/>
        <v>#N/A</v>
      </c>
      <c r="AO55" s="73">
        <f t="shared" si="37"/>
        <v>0</v>
      </c>
      <c r="AP55" s="90" t="e">
        <f t="shared" si="38"/>
        <v>#N/A</v>
      </c>
      <c r="AQ55" s="90">
        <f t="shared" si="39"/>
        <v>0</v>
      </c>
      <c r="AR55" s="90">
        <f t="shared" si="40"/>
        <v>0</v>
      </c>
      <c r="AS55" s="73" t="e">
        <f t="shared" si="41"/>
        <v>#N/A</v>
      </c>
      <c r="AT55" s="73">
        <f t="shared" si="42"/>
        <v>0</v>
      </c>
      <c r="AU55" s="90" t="e">
        <f t="shared" si="43"/>
        <v>#N/A</v>
      </c>
      <c r="AV55" s="90">
        <f t="shared" si="44"/>
        <v>0</v>
      </c>
      <c r="AW55" s="90">
        <f t="shared" si="45"/>
        <v>0</v>
      </c>
      <c r="AX55" s="73" t="e">
        <f t="shared" si="46"/>
        <v>#N/A</v>
      </c>
      <c r="AY55" s="91">
        <f t="shared" si="47"/>
        <v>0</v>
      </c>
    </row>
    <row r="56" spans="1:51" ht="13.1" hidden="1" customHeight="1" thickBot="1">
      <c r="A56" s="186"/>
      <c r="B56" s="189"/>
      <c r="C56" s="83" t="str">
        <f>'1.HD'!S7</f>
        <v>Orság Karel</v>
      </c>
      <c r="D56" s="83">
        <f>'1.HD'!R7</f>
        <v>213</v>
      </c>
      <c r="E56" s="84">
        <f>'1.HD'!Q7</f>
        <v>1</v>
      </c>
      <c r="F56" s="82">
        <v>8</v>
      </c>
      <c r="G56" s="85">
        <f>'1.HD'!AU20</f>
        <v>0</v>
      </c>
      <c r="H56" s="71">
        <f t="shared" si="4"/>
        <v>0</v>
      </c>
      <c r="I56" s="86">
        <f t="shared" si="5"/>
        <v>7.9999999999999996E-6</v>
      </c>
      <c r="J56" s="86">
        <f t="shared" si="6"/>
        <v>21</v>
      </c>
      <c r="K56" s="87">
        <f t="shared" si="7"/>
        <v>8.0000000000000004E-4</v>
      </c>
      <c r="L56" s="88">
        <f t="shared" si="8"/>
        <v>0</v>
      </c>
      <c r="M56" s="71">
        <f t="shared" si="9"/>
        <v>0</v>
      </c>
      <c r="N56" s="71">
        <f t="shared" si="10"/>
        <v>0</v>
      </c>
      <c r="O56" s="71">
        <f t="shared" si="11"/>
        <v>0</v>
      </c>
      <c r="P56" s="71">
        <f t="shared" si="12"/>
        <v>0</v>
      </c>
      <c r="Q56" s="71">
        <f t="shared" si="13"/>
        <v>0</v>
      </c>
      <c r="R56" s="71">
        <f t="shared" si="14"/>
        <v>0</v>
      </c>
      <c r="S56" s="73">
        <f t="shared" si="15"/>
        <v>21</v>
      </c>
      <c r="T56" s="73">
        <f t="shared" si="16"/>
        <v>0</v>
      </c>
      <c r="U56" s="73">
        <f t="shared" si="17"/>
        <v>7.9999999999999996E-6</v>
      </c>
      <c r="V56" s="73">
        <f t="shared" si="18"/>
        <v>0</v>
      </c>
      <c r="W56" s="89">
        <f t="shared" si="19"/>
        <v>21</v>
      </c>
      <c r="X56" s="89">
        <f t="shared" si="20"/>
        <v>0</v>
      </c>
      <c r="Y56" s="89">
        <f t="shared" si="21"/>
        <v>7.9999999999999996E-7</v>
      </c>
      <c r="Z56" s="89">
        <f t="shared" si="22"/>
        <v>0</v>
      </c>
      <c r="AA56" s="90" t="e">
        <f t="shared" si="23"/>
        <v>#N/A</v>
      </c>
      <c r="AB56" s="90">
        <f t="shared" si="24"/>
        <v>0</v>
      </c>
      <c r="AC56" s="90">
        <f t="shared" si="25"/>
        <v>0</v>
      </c>
      <c r="AD56" s="73" t="e">
        <f t="shared" si="26"/>
        <v>#N/A</v>
      </c>
      <c r="AE56" s="73">
        <f t="shared" si="27"/>
        <v>0</v>
      </c>
      <c r="AF56" s="90" t="e">
        <f t="shared" si="28"/>
        <v>#N/A</v>
      </c>
      <c r="AG56" s="90">
        <f t="shared" si="29"/>
        <v>0</v>
      </c>
      <c r="AH56" s="90">
        <f t="shared" si="30"/>
        <v>0</v>
      </c>
      <c r="AI56" s="73" t="e">
        <f t="shared" si="31"/>
        <v>#N/A</v>
      </c>
      <c r="AJ56" s="73">
        <f t="shared" si="32"/>
        <v>0</v>
      </c>
      <c r="AK56" s="90" t="e">
        <f t="shared" si="33"/>
        <v>#N/A</v>
      </c>
      <c r="AL56" s="90">
        <f t="shared" si="34"/>
        <v>0</v>
      </c>
      <c r="AM56" s="90">
        <f t="shared" si="35"/>
        <v>0</v>
      </c>
      <c r="AN56" s="73" t="e">
        <f t="shared" si="36"/>
        <v>#N/A</v>
      </c>
      <c r="AO56" s="73">
        <f t="shared" si="37"/>
        <v>0</v>
      </c>
      <c r="AP56" s="90" t="e">
        <f t="shared" si="38"/>
        <v>#N/A</v>
      </c>
      <c r="AQ56" s="90">
        <f t="shared" si="39"/>
        <v>0</v>
      </c>
      <c r="AR56" s="90">
        <f t="shared" si="40"/>
        <v>0</v>
      </c>
      <c r="AS56" s="73" t="e">
        <f t="shared" si="41"/>
        <v>#N/A</v>
      </c>
      <c r="AT56" s="73">
        <f t="shared" si="42"/>
        <v>0</v>
      </c>
      <c r="AU56" s="90" t="e">
        <f t="shared" si="43"/>
        <v>#N/A</v>
      </c>
      <c r="AV56" s="90">
        <f t="shared" si="44"/>
        <v>0</v>
      </c>
      <c r="AW56" s="90">
        <f t="shared" si="45"/>
        <v>0</v>
      </c>
      <c r="AX56" s="73" t="e">
        <f t="shared" si="46"/>
        <v>#N/A</v>
      </c>
      <c r="AY56" s="91">
        <f t="shared" si="47"/>
        <v>0</v>
      </c>
    </row>
    <row r="57" spans="1:51" ht="13.1" hidden="1" customHeight="1" thickBot="1">
      <c r="A57" s="186"/>
      <c r="B57" s="188" t="s">
        <v>37</v>
      </c>
      <c r="C57" s="83" t="str">
        <f>'1.HD'!V6</f>
        <v>Pazděra Jaroslav</v>
      </c>
      <c r="D57" s="83">
        <f>'1.HD'!X6</f>
        <v>165</v>
      </c>
      <c r="E57" s="84">
        <f>'1.HD'!Y6</f>
        <v>0</v>
      </c>
      <c r="F57" s="82">
        <v>9</v>
      </c>
      <c r="G57" s="85" t="str">
        <f>'1.HD'!AU21</f>
        <v>Mihulka Josef</v>
      </c>
      <c r="H57" s="71">
        <f t="shared" si="4"/>
        <v>859</v>
      </c>
      <c r="I57" s="86">
        <f t="shared" si="5"/>
        <v>171.80090000000001</v>
      </c>
      <c r="J57" s="86">
        <f t="shared" si="6"/>
        <v>8</v>
      </c>
      <c r="K57" s="87">
        <f t="shared" si="7"/>
        <v>171.80090000000001</v>
      </c>
      <c r="L57" s="88">
        <f t="shared" si="8"/>
        <v>5</v>
      </c>
      <c r="M57" s="71">
        <f t="shared" si="9"/>
        <v>154</v>
      </c>
      <c r="N57" s="71">
        <f t="shared" si="10"/>
        <v>184</v>
      </c>
      <c r="O57" s="71">
        <f t="shared" si="11"/>
        <v>171</v>
      </c>
      <c r="P57" s="71">
        <f t="shared" si="12"/>
        <v>172</v>
      </c>
      <c r="Q57" s="71">
        <f t="shared" si="13"/>
        <v>178</v>
      </c>
      <c r="R57" s="71" t="str">
        <f t="shared" si="14"/>
        <v>Mihulka Josef</v>
      </c>
      <c r="S57" s="73">
        <f t="shared" si="15"/>
        <v>11</v>
      </c>
      <c r="T57" s="73">
        <f t="shared" si="16"/>
        <v>184</v>
      </c>
      <c r="U57" s="73">
        <f t="shared" si="17"/>
        <v>184.00985899999998</v>
      </c>
      <c r="V57" s="73" t="str">
        <f t="shared" si="18"/>
        <v>Mihulka Josef</v>
      </c>
      <c r="W57" s="89">
        <f t="shared" si="19"/>
        <v>4</v>
      </c>
      <c r="X57" s="89">
        <f t="shared" si="20"/>
        <v>3</v>
      </c>
      <c r="Y57" s="89">
        <f t="shared" si="21"/>
        <v>3.0089999999999999</v>
      </c>
      <c r="Z57" s="89" t="str">
        <f t="shared" si="22"/>
        <v>Mihulka Josef</v>
      </c>
      <c r="AA57" s="90">
        <f t="shared" si="23"/>
        <v>154</v>
      </c>
      <c r="AB57" s="90">
        <f t="shared" si="24"/>
        <v>154</v>
      </c>
      <c r="AC57" s="90">
        <f t="shared" si="25"/>
        <v>1</v>
      </c>
      <c r="AD57" s="73">
        <f t="shared" si="26"/>
        <v>1</v>
      </c>
      <c r="AE57" s="73">
        <f t="shared" si="27"/>
        <v>1</v>
      </c>
      <c r="AF57" s="90">
        <f t="shared" si="28"/>
        <v>184</v>
      </c>
      <c r="AG57" s="90">
        <f t="shared" si="29"/>
        <v>184</v>
      </c>
      <c r="AH57" s="90">
        <f t="shared" si="30"/>
        <v>1</v>
      </c>
      <c r="AI57" s="73">
        <f t="shared" si="31"/>
        <v>1</v>
      </c>
      <c r="AJ57" s="73">
        <f t="shared" si="32"/>
        <v>1</v>
      </c>
      <c r="AK57" s="90">
        <f t="shared" si="33"/>
        <v>171</v>
      </c>
      <c r="AL57" s="90">
        <f t="shared" si="34"/>
        <v>171</v>
      </c>
      <c r="AM57" s="90">
        <f t="shared" si="35"/>
        <v>1</v>
      </c>
      <c r="AN57" s="73">
        <f t="shared" si="36"/>
        <v>0</v>
      </c>
      <c r="AO57" s="73">
        <f t="shared" si="37"/>
        <v>0</v>
      </c>
      <c r="AP57" s="90">
        <f t="shared" si="38"/>
        <v>172</v>
      </c>
      <c r="AQ57" s="90">
        <f t="shared" si="39"/>
        <v>172</v>
      </c>
      <c r="AR57" s="90">
        <f t="shared" si="40"/>
        <v>1</v>
      </c>
      <c r="AS57" s="73">
        <f t="shared" si="41"/>
        <v>1</v>
      </c>
      <c r="AT57" s="73">
        <f t="shared" si="42"/>
        <v>1</v>
      </c>
      <c r="AU57" s="90">
        <f t="shared" si="43"/>
        <v>178</v>
      </c>
      <c r="AV57" s="90">
        <f t="shared" si="44"/>
        <v>178</v>
      </c>
      <c r="AW57" s="90">
        <f t="shared" si="45"/>
        <v>1</v>
      </c>
      <c r="AX57" s="73">
        <f t="shared" si="46"/>
        <v>0</v>
      </c>
      <c r="AY57" s="91">
        <f t="shared" si="47"/>
        <v>0</v>
      </c>
    </row>
    <row r="58" spans="1:51" ht="13.1" hidden="1" customHeight="1" thickBot="1">
      <c r="A58" s="186"/>
      <c r="B58" s="189"/>
      <c r="C58" s="83" t="str">
        <f>'1.HD'!V7</f>
        <v>Müller Vladimír</v>
      </c>
      <c r="D58" s="83">
        <f>'1.HD'!X7</f>
        <v>138</v>
      </c>
      <c r="E58" s="84">
        <f>'1.HD'!Y7</f>
        <v>0</v>
      </c>
      <c r="F58" s="82">
        <v>10</v>
      </c>
      <c r="G58" s="85" t="str">
        <f>'1.HD'!AU22</f>
        <v>Lysek Petr</v>
      </c>
      <c r="H58" s="71">
        <f t="shared" si="4"/>
        <v>907</v>
      </c>
      <c r="I58" s="86">
        <f t="shared" si="5"/>
        <v>181.40100000000001</v>
      </c>
      <c r="J58" s="86">
        <f t="shared" si="6"/>
        <v>5</v>
      </c>
      <c r="K58" s="87">
        <f t="shared" si="7"/>
        <v>181.40100000000001</v>
      </c>
      <c r="L58" s="88">
        <f t="shared" si="8"/>
        <v>5</v>
      </c>
      <c r="M58" s="71">
        <f t="shared" si="9"/>
        <v>173</v>
      </c>
      <c r="N58" s="71">
        <f t="shared" si="10"/>
        <v>176</v>
      </c>
      <c r="O58" s="71">
        <f t="shared" si="11"/>
        <v>151</v>
      </c>
      <c r="P58" s="71">
        <f t="shared" si="12"/>
        <v>226</v>
      </c>
      <c r="Q58" s="71">
        <f t="shared" si="13"/>
        <v>181</v>
      </c>
      <c r="R58" s="71" t="str">
        <f t="shared" si="14"/>
        <v>Lysek Petr</v>
      </c>
      <c r="S58" s="73">
        <f t="shared" si="15"/>
        <v>1</v>
      </c>
      <c r="T58" s="73">
        <f t="shared" si="16"/>
        <v>226</v>
      </c>
      <c r="U58" s="73">
        <f t="shared" si="17"/>
        <v>226.010907</v>
      </c>
      <c r="V58" s="73" t="str">
        <f t="shared" si="18"/>
        <v>Lysek Petr</v>
      </c>
      <c r="W58" s="89">
        <f t="shared" si="19"/>
        <v>3</v>
      </c>
      <c r="X58" s="89">
        <f t="shared" si="20"/>
        <v>4</v>
      </c>
      <c r="Y58" s="89">
        <f t="shared" si="21"/>
        <v>4.01</v>
      </c>
      <c r="Z58" s="89" t="str">
        <f t="shared" si="22"/>
        <v>Lysek Petr</v>
      </c>
      <c r="AA58" s="90">
        <f t="shared" si="23"/>
        <v>173</v>
      </c>
      <c r="AB58" s="90">
        <f t="shared" si="24"/>
        <v>173</v>
      </c>
      <c r="AC58" s="90">
        <f t="shared" si="25"/>
        <v>1</v>
      </c>
      <c r="AD58" s="73">
        <f t="shared" si="26"/>
        <v>1</v>
      </c>
      <c r="AE58" s="73">
        <f t="shared" si="27"/>
        <v>1</v>
      </c>
      <c r="AF58" s="90">
        <f t="shared" si="28"/>
        <v>176</v>
      </c>
      <c r="AG58" s="90">
        <f t="shared" si="29"/>
        <v>176</v>
      </c>
      <c r="AH58" s="90">
        <f t="shared" si="30"/>
        <v>1</v>
      </c>
      <c r="AI58" s="73">
        <f t="shared" si="31"/>
        <v>1</v>
      </c>
      <c r="AJ58" s="73">
        <f t="shared" si="32"/>
        <v>1</v>
      </c>
      <c r="AK58" s="90">
        <f t="shared" si="33"/>
        <v>151</v>
      </c>
      <c r="AL58" s="90">
        <f t="shared" si="34"/>
        <v>151</v>
      </c>
      <c r="AM58" s="90">
        <f t="shared" si="35"/>
        <v>1</v>
      </c>
      <c r="AN58" s="73">
        <f t="shared" si="36"/>
        <v>0</v>
      </c>
      <c r="AO58" s="73">
        <f t="shared" si="37"/>
        <v>0</v>
      </c>
      <c r="AP58" s="90">
        <f t="shared" si="38"/>
        <v>226</v>
      </c>
      <c r="AQ58" s="90">
        <f t="shared" si="39"/>
        <v>226</v>
      </c>
      <c r="AR58" s="90">
        <f t="shared" si="40"/>
        <v>1</v>
      </c>
      <c r="AS58" s="73">
        <f t="shared" si="41"/>
        <v>1</v>
      </c>
      <c r="AT58" s="73">
        <f t="shared" si="42"/>
        <v>1</v>
      </c>
      <c r="AU58" s="90">
        <f t="shared" si="43"/>
        <v>181</v>
      </c>
      <c r="AV58" s="90">
        <f t="shared" si="44"/>
        <v>181</v>
      </c>
      <c r="AW58" s="90">
        <f t="shared" si="45"/>
        <v>1</v>
      </c>
      <c r="AX58" s="73">
        <f t="shared" si="46"/>
        <v>1</v>
      </c>
      <c r="AY58" s="91">
        <f t="shared" si="47"/>
        <v>1</v>
      </c>
    </row>
    <row r="59" spans="1:51" ht="13.1" hidden="1" customHeight="1" thickBot="1">
      <c r="A59" s="186"/>
      <c r="B59" s="188" t="s">
        <v>38</v>
      </c>
      <c r="C59" s="83" t="str">
        <f>'1.HD'!AC6</f>
        <v>Lysek Petr</v>
      </c>
      <c r="D59" s="83">
        <f>'1.HD'!AB6</f>
        <v>173</v>
      </c>
      <c r="E59" s="84">
        <f>'1.HD'!AA6</f>
        <v>1</v>
      </c>
      <c r="F59" s="82">
        <v>11</v>
      </c>
      <c r="G59" s="85">
        <f>'1.HD'!AU23</f>
        <v>0</v>
      </c>
      <c r="H59" s="71">
        <f t="shared" si="4"/>
        <v>0</v>
      </c>
      <c r="I59" s="86">
        <f t="shared" si="5"/>
        <v>1.1E-5</v>
      </c>
      <c r="J59" s="86">
        <f t="shared" si="6"/>
        <v>20</v>
      </c>
      <c r="K59" s="87">
        <f t="shared" si="7"/>
        <v>1.1000000000000001E-3</v>
      </c>
      <c r="L59" s="88">
        <f t="shared" si="8"/>
        <v>0</v>
      </c>
      <c r="M59" s="71">
        <f t="shared" si="9"/>
        <v>0</v>
      </c>
      <c r="N59" s="71">
        <f t="shared" si="10"/>
        <v>0</v>
      </c>
      <c r="O59" s="71">
        <f t="shared" si="11"/>
        <v>0</v>
      </c>
      <c r="P59" s="71">
        <f t="shared" si="12"/>
        <v>0</v>
      </c>
      <c r="Q59" s="71">
        <f t="shared" si="13"/>
        <v>0</v>
      </c>
      <c r="R59" s="71">
        <f t="shared" si="14"/>
        <v>0</v>
      </c>
      <c r="S59" s="73">
        <f t="shared" si="15"/>
        <v>20</v>
      </c>
      <c r="T59" s="73">
        <f t="shared" si="16"/>
        <v>0</v>
      </c>
      <c r="U59" s="73">
        <f t="shared" si="17"/>
        <v>1.1E-5</v>
      </c>
      <c r="V59" s="73">
        <f t="shared" si="18"/>
        <v>0</v>
      </c>
      <c r="W59" s="89">
        <f t="shared" si="19"/>
        <v>20</v>
      </c>
      <c r="X59" s="89">
        <f t="shared" si="20"/>
        <v>0</v>
      </c>
      <c r="Y59" s="89">
        <f t="shared" si="21"/>
        <v>1.1000000000000001E-6</v>
      </c>
      <c r="Z59" s="89">
        <f t="shared" si="22"/>
        <v>0</v>
      </c>
      <c r="AA59" s="90" t="e">
        <f t="shared" si="23"/>
        <v>#N/A</v>
      </c>
      <c r="AB59" s="90">
        <f t="shared" si="24"/>
        <v>0</v>
      </c>
      <c r="AC59" s="90">
        <f t="shared" si="25"/>
        <v>0</v>
      </c>
      <c r="AD59" s="73" t="e">
        <f t="shared" si="26"/>
        <v>#N/A</v>
      </c>
      <c r="AE59" s="73">
        <f t="shared" si="27"/>
        <v>0</v>
      </c>
      <c r="AF59" s="90" t="e">
        <f t="shared" si="28"/>
        <v>#N/A</v>
      </c>
      <c r="AG59" s="90">
        <f t="shared" si="29"/>
        <v>0</v>
      </c>
      <c r="AH59" s="90">
        <f t="shared" si="30"/>
        <v>0</v>
      </c>
      <c r="AI59" s="73" t="e">
        <f t="shared" si="31"/>
        <v>#N/A</v>
      </c>
      <c r="AJ59" s="73">
        <f t="shared" si="32"/>
        <v>0</v>
      </c>
      <c r="AK59" s="90" t="e">
        <f t="shared" si="33"/>
        <v>#N/A</v>
      </c>
      <c r="AL59" s="90">
        <f t="shared" si="34"/>
        <v>0</v>
      </c>
      <c r="AM59" s="90">
        <f t="shared" si="35"/>
        <v>0</v>
      </c>
      <c r="AN59" s="73" t="e">
        <f t="shared" si="36"/>
        <v>#N/A</v>
      </c>
      <c r="AO59" s="73">
        <f t="shared" si="37"/>
        <v>0</v>
      </c>
      <c r="AP59" s="90" t="e">
        <f t="shared" si="38"/>
        <v>#N/A</v>
      </c>
      <c r="AQ59" s="90">
        <f t="shared" si="39"/>
        <v>0</v>
      </c>
      <c r="AR59" s="90">
        <f t="shared" si="40"/>
        <v>0</v>
      </c>
      <c r="AS59" s="73" t="e">
        <f t="shared" si="41"/>
        <v>#N/A</v>
      </c>
      <c r="AT59" s="73">
        <f t="shared" si="42"/>
        <v>0</v>
      </c>
      <c r="AU59" s="90" t="e">
        <f t="shared" si="43"/>
        <v>#N/A</v>
      </c>
      <c r="AV59" s="90">
        <f t="shared" si="44"/>
        <v>0</v>
      </c>
      <c r="AW59" s="90">
        <f t="shared" si="45"/>
        <v>0</v>
      </c>
      <c r="AX59" s="73" t="e">
        <f t="shared" si="46"/>
        <v>#N/A</v>
      </c>
      <c r="AY59" s="91">
        <f t="shared" si="47"/>
        <v>0</v>
      </c>
    </row>
    <row r="60" spans="1:51" ht="13.1" hidden="1" customHeight="1" thickBot="1">
      <c r="A60" s="187"/>
      <c r="B60" s="189"/>
      <c r="C60" s="83" t="str">
        <f>'1.HD'!AC7</f>
        <v>Mihulka Josef</v>
      </c>
      <c r="D60" s="83">
        <f>'1.HD'!AB7</f>
        <v>154</v>
      </c>
      <c r="E60" s="84">
        <f>'1.HD'!AA7</f>
        <v>1</v>
      </c>
      <c r="F60" s="82">
        <v>12</v>
      </c>
      <c r="G60" s="85">
        <f>'1.HD'!AU24</f>
        <v>0</v>
      </c>
      <c r="H60" s="71">
        <f t="shared" si="4"/>
        <v>0</v>
      </c>
      <c r="I60" s="86">
        <f t="shared" si="5"/>
        <v>1.2E-5</v>
      </c>
      <c r="J60" s="86">
        <f t="shared" si="6"/>
        <v>19</v>
      </c>
      <c r="K60" s="87">
        <f t="shared" si="7"/>
        <v>1.2000000000000001E-3</v>
      </c>
      <c r="L60" s="88">
        <f t="shared" si="8"/>
        <v>0</v>
      </c>
      <c r="M60" s="71">
        <f t="shared" si="9"/>
        <v>0</v>
      </c>
      <c r="N60" s="71">
        <f t="shared" si="10"/>
        <v>0</v>
      </c>
      <c r="O60" s="71">
        <f t="shared" si="11"/>
        <v>0</v>
      </c>
      <c r="P60" s="71">
        <f t="shared" si="12"/>
        <v>0</v>
      </c>
      <c r="Q60" s="71">
        <f t="shared" si="13"/>
        <v>0</v>
      </c>
      <c r="R60" s="71">
        <f t="shared" si="14"/>
        <v>0</v>
      </c>
      <c r="S60" s="73">
        <f t="shared" si="15"/>
        <v>19</v>
      </c>
      <c r="T60" s="73">
        <f t="shared" si="16"/>
        <v>0</v>
      </c>
      <c r="U60" s="73">
        <f t="shared" si="17"/>
        <v>1.2E-5</v>
      </c>
      <c r="V60" s="73">
        <f t="shared" si="18"/>
        <v>0</v>
      </c>
      <c r="W60" s="89">
        <f t="shared" si="19"/>
        <v>19</v>
      </c>
      <c r="X60" s="89">
        <f t="shared" si="20"/>
        <v>0</v>
      </c>
      <c r="Y60" s="89">
        <f t="shared" si="21"/>
        <v>1.1999999999999999E-6</v>
      </c>
      <c r="Z60" s="89">
        <f t="shared" si="22"/>
        <v>0</v>
      </c>
      <c r="AA60" s="90" t="e">
        <f t="shared" si="23"/>
        <v>#N/A</v>
      </c>
      <c r="AB60" s="90">
        <f t="shared" si="24"/>
        <v>0</v>
      </c>
      <c r="AC60" s="90">
        <f t="shared" si="25"/>
        <v>0</v>
      </c>
      <c r="AD60" s="73" t="e">
        <f t="shared" si="26"/>
        <v>#N/A</v>
      </c>
      <c r="AE60" s="73">
        <f t="shared" si="27"/>
        <v>0</v>
      </c>
      <c r="AF60" s="90" t="e">
        <f t="shared" si="28"/>
        <v>#N/A</v>
      </c>
      <c r="AG60" s="90">
        <f t="shared" si="29"/>
        <v>0</v>
      </c>
      <c r="AH60" s="90">
        <f t="shared" si="30"/>
        <v>0</v>
      </c>
      <c r="AI60" s="73" t="e">
        <f t="shared" si="31"/>
        <v>#N/A</v>
      </c>
      <c r="AJ60" s="73">
        <f t="shared" si="32"/>
        <v>0</v>
      </c>
      <c r="AK60" s="90" t="e">
        <f t="shared" si="33"/>
        <v>#N/A</v>
      </c>
      <c r="AL60" s="90">
        <f t="shared" si="34"/>
        <v>0</v>
      </c>
      <c r="AM60" s="90">
        <f t="shared" si="35"/>
        <v>0</v>
      </c>
      <c r="AN60" s="73" t="e">
        <f t="shared" si="36"/>
        <v>#N/A</v>
      </c>
      <c r="AO60" s="73">
        <f t="shared" si="37"/>
        <v>0</v>
      </c>
      <c r="AP60" s="90" t="e">
        <f t="shared" si="38"/>
        <v>#N/A</v>
      </c>
      <c r="AQ60" s="90">
        <f t="shared" si="39"/>
        <v>0</v>
      </c>
      <c r="AR60" s="90">
        <f t="shared" si="40"/>
        <v>0</v>
      </c>
      <c r="AS60" s="73" t="e">
        <f t="shared" si="41"/>
        <v>#N/A</v>
      </c>
      <c r="AT60" s="73">
        <f t="shared" si="42"/>
        <v>0</v>
      </c>
      <c r="AU60" s="90" t="e">
        <f t="shared" si="43"/>
        <v>#N/A</v>
      </c>
      <c r="AV60" s="90">
        <f t="shared" si="44"/>
        <v>0</v>
      </c>
      <c r="AW60" s="90">
        <f t="shared" si="45"/>
        <v>0</v>
      </c>
      <c r="AX60" s="73" t="e">
        <f t="shared" si="46"/>
        <v>#N/A</v>
      </c>
      <c r="AY60" s="91">
        <f t="shared" si="47"/>
        <v>0</v>
      </c>
    </row>
    <row r="61" spans="1:51" ht="13.1" hidden="1" customHeight="1" thickBot="1">
      <c r="A61" s="185" t="s">
        <v>34</v>
      </c>
      <c r="B61" s="188" t="s">
        <v>33</v>
      </c>
      <c r="C61" s="83" t="str">
        <f>'1.HD'!B11</f>
        <v>Motyka Vlastimil</v>
      </c>
      <c r="D61" s="83">
        <f>'1.HD'!D11</f>
        <v>141</v>
      </c>
      <c r="E61" s="84">
        <f>'1.HD'!E11</f>
        <v>0</v>
      </c>
      <c r="F61" s="82">
        <v>13</v>
      </c>
      <c r="G61" s="85" t="str">
        <f>'1.HD'!AU25</f>
        <v>Motyka Vlastimil</v>
      </c>
      <c r="H61" s="71">
        <f t="shared" si="4"/>
        <v>818</v>
      </c>
      <c r="I61" s="86">
        <f t="shared" si="5"/>
        <v>163.60129999999998</v>
      </c>
      <c r="J61" s="86">
        <f t="shared" si="6"/>
        <v>11</v>
      </c>
      <c r="K61" s="87">
        <f t="shared" si="7"/>
        <v>163.60129999999998</v>
      </c>
      <c r="L61" s="88">
        <f t="shared" si="8"/>
        <v>5</v>
      </c>
      <c r="M61" s="71">
        <f t="shared" si="9"/>
        <v>197</v>
      </c>
      <c r="N61" s="71">
        <f t="shared" si="10"/>
        <v>141</v>
      </c>
      <c r="O61" s="71">
        <f t="shared" si="11"/>
        <v>155</v>
      </c>
      <c r="P61" s="71">
        <f t="shared" si="12"/>
        <v>166</v>
      </c>
      <c r="Q61" s="71">
        <f t="shared" si="13"/>
        <v>159</v>
      </c>
      <c r="R61" s="71" t="str">
        <f t="shared" si="14"/>
        <v>Motyka Vlastimil</v>
      </c>
      <c r="S61" s="73">
        <f t="shared" si="15"/>
        <v>9</v>
      </c>
      <c r="T61" s="73">
        <f t="shared" si="16"/>
        <v>197</v>
      </c>
      <c r="U61" s="73">
        <f t="shared" si="17"/>
        <v>197.01381800000001</v>
      </c>
      <c r="V61" s="73" t="str">
        <f t="shared" si="18"/>
        <v>Motyka Vlastimil</v>
      </c>
      <c r="W61" s="89">
        <f t="shared" si="19"/>
        <v>12</v>
      </c>
      <c r="X61" s="89">
        <f t="shared" si="20"/>
        <v>1</v>
      </c>
      <c r="Y61" s="89">
        <f t="shared" si="21"/>
        <v>1.0129999999999999</v>
      </c>
      <c r="Z61" s="89" t="str">
        <f t="shared" si="22"/>
        <v>Motyka Vlastimil</v>
      </c>
      <c r="AA61" s="90">
        <f t="shared" si="23"/>
        <v>197</v>
      </c>
      <c r="AB61" s="90">
        <f t="shared" si="24"/>
        <v>197</v>
      </c>
      <c r="AC61" s="90">
        <f t="shared" si="25"/>
        <v>1</v>
      </c>
      <c r="AD61" s="73">
        <f t="shared" si="26"/>
        <v>1</v>
      </c>
      <c r="AE61" s="73">
        <f t="shared" si="27"/>
        <v>1</v>
      </c>
      <c r="AF61" s="90">
        <f t="shared" si="28"/>
        <v>141</v>
      </c>
      <c r="AG61" s="90">
        <f t="shared" si="29"/>
        <v>141</v>
      </c>
      <c r="AH61" s="90">
        <f t="shared" si="30"/>
        <v>1</v>
      </c>
      <c r="AI61" s="73">
        <f t="shared" si="31"/>
        <v>0</v>
      </c>
      <c r="AJ61" s="73">
        <f t="shared" si="32"/>
        <v>0</v>
      </c>
      <c r="AK61" s="90">
        <f t="shared" si="33"/>
        <v>155</v>
      </c>
      <c r="AL61" s="90">
        <f t="shared" si="34"/>
        <v>155</v>
      </c>
      <c r="AM61" s="90">
        <f t="shared" si="35"/>
        <v>1</v>
      </c>
      <c r="AN61" s="73">
        <f t="shared" si="36"/>
        <v>0</v>
      </c>
      <c r="AO61" s="73">
        <f t="shared" si="37"/>
        <v>0</v>
      </c>
      <c r="AP61" s="90">
        <f t="shared" si="38"/>
        <v>166</v>
      </c>
      <c r="AQ61" s="90">
        <f t="shared" si="39"/>
        <v>166</v>
      </c>
      <c r="AR61" s="90">
        <f t="shared" si="40"/>
        <v>1</v>
      </c>
      <c r="AS61" s="73">
        <f t="shared" si="41"/>
        <v>0</v>
      </c>
      <c r="AT61" s="73">
        <f t="shared" si="42"/>
        <v>0</v>
      </c>
      <c r="AU61" s="90">
        <f t="shared" si="43"/>
        <v>159</v>
      </c>
      <c r="AV61" s="90">
        <f t="shared" si="44"/>
        <v>159</v>
      </c>
      <c r="AW61" s="90">
        <f t="shared" si="45"/>
        <v>1</v>
      </c>
      <c r="AX61" s="73">
        <f t="shared" si="46"/>
        <v>0</v>
      </c>
      <c r="AY61" s="91">
        <f t="shared" si="47"/>
        <v>0</v>
      </c>
    </row>
    <row r="62" spans="1:51" ht="13.1" hidden="1" customHeight="1" thickBot="1">
      <c r="A62" s="186"/>
      <c r="B62" s="189"/>
      <c r="C62" s="83" t="str">
        <f>'1.HD'!B12</f>
        <v>Mihalcsak Silvestr</v>
      </c>
      <c r="D62" s="83">
        <f>'1.HD'!D12</f>
        <v>184</v>
      </c>
      <c r="E62" s="84">
        <f>'1.HD'!E12</f>
        <v>0</v>
      </c>
      <c r="F62" s="82">
        <v>14</v>
      </c>
      <c r="G62" s="85" t="str">
        <f>'1.HD'!AU26</f>
        <v>Mihalcsak Silvestr</v>
      </c>
      <c r="H62" s="71">
        <f t="shared" si="4"/>
        <v>893</v>
      </c>
      <c r="I62" s="86">
        <f t="shared" si="5"/>
        <v>178.60139999999998</v>
      </c>
      <c r="J62" s="86">
        <f t="shared" si="6"/>
        <v>6</v>
      </c>
      <c r="K62" s="87">
        <f t="shared" si="7"/>
        <v>178.60139999999998</v>
      </c>
      <c r="L62" s="88">
        <f t="shared" si="8"/>
        <v>5</v>
      </c>
      <c r="M62" s="71">
        <f t="shared" si="9"/>
        <v>192</v>
      </c>
      <c r="N62" s="71">
        <f t="shared" si="10"/>
        <v>184</v>
      </c>
      <c r="O62" s="71">
        <f t="shared" si="11"/>
        <v>162</v>
      </c>
      <c r="P62" s="71">
        <f t="shared" si="12"/>
        <v>154</v>
      </c>
      <c r="Q62" s="71">
        <f t="shared" si="13"/>
        <v>201</v>
      </c>
      <c r="R62" s="71" t="str">
        <f t="shared" si="14"/>
        <v>Mihalcsak Silvestr</v>
      </c>
      <c r="S62" s="73">
        <f t="shared" si="15"/>
        <v>7</v>
      </c>
      <c r="T62" s="73">
        <f t="shared" si="16"/>
        <v>201</v>
      </c>
      <c r="U62" s="73">
        <f t="shared" si="17"/>
        <v>201.014893</v>
      </c>
      <c r="V62" s="73" t="str">
        <f t="shared" si="18"/>
        <v>Mihalcsak Silvestr</v>
      </c>
      <c r="W62" s="89">
        <f t="shared" si="19"/>
        <v>11</v>
      </c>
      <c r="X62" s="89">
        <f t="shared" si="20"/>
        <v>1</v>
      </c>
      <c r="Y62" s="89">
        <f t="shared" si="21"/>
        <v>1.014</v>
      </c>
      <c r="Z62" s="89" t="str">
        <f t="shared" si="22"/>
        <v>Mihalcsak Silvestr</v>
      </c>
      <c r="AA62" s="90">
        <f t="shared" si="23"/>
        <v>192</v>
      </c>
      <c r="AB62" s="90">
        <f t="shared" si="24"/>
        <v>192</v>
      </c>
      <c r="AC62" s="90">
        <f t="shared" si="25"/>
        <v>1</v>
      </c>
      <c r="AD62" s="73">
        <f t="shared" si="26"/>
        <v>0</v>
      </c>
      <c r="AE62" s="73">
        <f t="shared" si="27"/>
        <v>0</v>
      </c>
      <c r="AF62" s="90">
        <f t="shared" si="28"/>
        <v>184</v>
      </c>
      <c r="AG62" s="90">
        <f t="shared" si="29"/>
        <v>184</v>
      </c>
      <c r="AH62" s="90">
        <f t="shared" si="30"/>
        <v>1</v>
      </c>
      <c r="AI62" s="73">
        <f t="shared" si="31"/>
        <v>0</v>
      </c>
      <c r="AJ62" s="73">
        <f t="shared" si="32"/>
        <v>0</v>
      </c>
      <c r="AK62" s="90">
        <f t="shared" si="33"/>
        <v>162</v>
      </c>
      <c r="AL62" s="90">
        <f t="shared" si="34"/>
        <v>162</v>
      </c>
      <c r="AM62" s="90">
        <f t="shared" si="35"/>
        <v>1</v>
      </c>
      <c r="AN62" s="73">
        <f t="shared" si="36"/>
        <v>0</v>
      </c>
      <c r="AO62" s="73">
        <f t="shared" si="37"/>
        <v>0</v>
      </c>
      <c r="AP62" s="90">
        <f t="shared" si="38"/>
        <v>154</v>
      </c>
      <c r="AQ62" s="90">
        <f t="shared" si="39"/>
        <v>154</v>
      </c>
      <c r="AR62" s="90">
        <f t="shared" si="40"/>
        <v>1</v>
      </c>
      <c r="AS62" s="73">
        <f t="shared" si="41"/>
        <v>0</v>
      </c>
      <c r="AT62" s="73">
        <f t="shared" si="42"/>
        <v>0</v>
      </c>
      <c r="AU62" s="90">
        <f t="shared" si="43"/>
        <v>201</v>
      </c>
      <c r="AV62" s="90">
        <f t="shared" si="44"/>
        <v>201</v>
      </c>
      <c r="AW62" s="90">
        <f t="shared" si="45"/>
        <v>1</v>
      </c>
      <c r="AX62" s="73">
        <f t="shared" si="46"/>
        <v>1</v>
      </c>
      <c r="AY62" s="91">
        <f t="shared" si="47"/>
        <v>1</v>
      </c>
    </row>
    <row r="63" spans="1:51" ht="13.1" hidden="1" customHeight="1" thickBot="1">
      <c r="A63" s="186"/>
      <c r="B63" s="188" t="s">
        <v>34</v>
      </c>
      <c r="C63" s="83" t="str">
        <f>'1.HD'!I11</f>
        <v>Müller Vladimír</v>
      </c>
      <c r="D63" s="83">
        <f>'1.HD'!H11</f>
        <v>221</v>
      </c>
      <c r="E63" s="84">
        <f>'1.HD'!G11</f>
        <v>1</v>
      </c>
      <c r="F63" s="82">
        <v>15</v>
      </c>
      <c r="G63" s="85">
        <f>'1.HD'!AU27</f>
        <v>0</v>
      </c>
      <c r="H63" s="71">
        <f t="shared" si="4"/>
        <v>0</v>
      </c>
      <c r="I63" s="86">
        <f t="shared" si="5"/>
        <v>1.4999999999999999E-5</v>
      </c>
      <c r="J63" s="86">
        <f t="shared" si="6"/>
        <v>18</v>
      </c>
      <c r="K63" s="87">
        <f t="shared" si="7"/>
        <v>1.5E-3</v>
      </c>
      <c r="L63" s="88">
        <f t="shared" si="8"/>
        <v>0</v>
      </c>
      <c r="M63" s="71">
        <f t="shared" si="9"/>
        <v>0</v>
      </c>
      <c r="N63" s="71">
        <f t="shared" si="10"/>
        <v>0</v>
      </c>
      <c r="O63" s="71">
        <f t="shared" si="11"/>
        <v>0</v>
      </c>
      <c r="P63" s="71">
        <f t="shared" si="12"/>
        <v>0</v>
      </c>
      <c r="Q63" s="71">
        <f t="shared" si="13"/>
        <v>0</v>
      </c>
      <c r="R63" s="71">
        <f t="shared" si="14"/>
        <v>0</v>
      </c>
      <c r="S63" s="73">
        <f t="shared" si="15"/>
        <v>18</v>
      </c>
      <c r="T63" s="73">
        <f t="shared" si="16"/>
        <v>0</v>
      </c>
      <c r="U63" s="73">
        <f t="shared" si="17"/>
        <v>1.4999999999999999E-5</v>
      </c>
      <c r="V63" s="73">
        <f t="shared" si="18"/>
        <v>0</v>
      </c>
      <c r="W63" s="89">
        <f t="shared" si="19"/>
        <v>18</v>
      </c>
      <c r="X63" s="89">
        <f t="shared" si="20"/>
        <v>0</v>
      </c>
      <c r="Y63" s="89">
        <f t="shared" si="21"/>
        <v>1.5E-6</v>
      </c>
      <c r="Z63" s="89">
        <f t="shared" si="22"/>
        <v>0</v>
      </c>
      <c r="AA63" s="90" t="e">
        <f t="shared" si="23"/>
        <v>#N/A</v>
      </c>
      <c r="AB63" s="90">
        <f t="shared" si="24"/>
        <v>0</v>
      </c>
      <c r="AC63" s="90">
        <f t="shared" si="25"/>
        <v>0</v>
      </c>
      <c r="AD63" s="73" t="e">
        <f t="shared" si="26"/>
        <v>#N/A</v>
      </c>
      <c r="AE63" s="73">
        <f t="shared" si="27"/>
        <v>0</v>
      </c>
      <c r="AF63" s="90" t="e">
        <f t="shared" si="28"/>
        <v>#N/A</v>
      </c>
      <c r="AG63" s="90">
        <f t="shared" si="29"/>
        <v>0</v>
      </c>
      <c r="AH63" s="90">
        <f t="shared" si="30"/>
        <v>0</v>
      </c>
      <c r="AI63" s="73" t="e">
        <f t="shared" si="31"/>
        <v>#N/A</v>
      </c>
      <c r="AJ63" s="73">
        <f t="shared" si="32"/>
        <v>0</v>
      </c>
      <c r="AK63" s="90" t="e">
        <f t="shared" si="33"/>
        <v>#N/A</v>
      </c>
      <c r="AL63" s="90">
        <f t="shared" si="34"/>
        <v>0</v>
      </c>
      <c r="AM63" s="90">
        <f t="shared" si="35"/>
        <v>0</v>
      </c>
      <c r="AN63" s="73" t="e">
        <f t="shared" si="36"/>
        <v>#N/A</v>
      </c>
      <c r="AO63" s="73">
        <f t="shared" si="37"/>
        <v>0</v>
      </c>
      <c r="AP63" s="90" t="e">
        <f t="shared" si="38"/>
        <v>#N/A</v>
      </c>
      <c r="AQ63" s="90">
        <f t="shared" si="39"/>
        <v>0</v>
      </c>
      <c r="AR63" s="90">
        <f t="shared" si="40"/>
        <v>0</v>
      </c>
      <c r="AS63" s="73" t="e">
        <f t="shared" si="41"/>
        <v>#N/A</v>
      </c>
      <c r="AT63" s="73">
        <f t="shared" si="42"/>
        <v>0</v>
      </c>
      <c r="AU63" s="90" t="e">
        <f t="shared" si="43"/>
        <v>#N/A</v>
      </c>
      <c r="AV63" s="90">
        <f t="shared" si="44"/>
        <v>0</v>
      </c>
      <c r="AW63" s="90">
        <f t="shared" si="45"/>
        <v>0</v>
      </c>
      <c r="AX63" s="73" t="e">
        <f t="shared" si="46"/>
        <v>#N/A</v>
      </c>
      <c r="AY63" s="91">
        <f t="shared" si="47"/>
        <v>0</v>
      </c>
    </row>
    <row r="64" spans="1:51" ht="13.1" hidden="1" customHeight="1" thickBot="1">
      <c r="A64" s="186"/>
      <c r="B64" s="189"/>
      <c r="C64" s="83" t="str">
        <f>'1.HD'!I12</f>
        <v>Pazděra Jaroslav</v>
      </c>
      <c r="D64" s="83">
        <f>'1.HD'!H12</f>
        <v>201</v>
      </c>
      <c r="E64" s="84">
        <f>'1.HD'!G12</f>
        <v>1</v>
      </c>
      <c r="F64" s="82">
        <v>16</v>
      </c>
      <c r="G64" s="85">
        <f>'1.HD'!AU28</f>
        <v>0</v>
      </c>
      <c r="H64" s="71">
        <f t="shared" si="4"/>
        <v>0</v>
      </c>
      <c r="I64" s="86">
        <f t="shared" si="5"/>
        <v>1.5999999999999999E-5</v>
      </c>
      <c r="J64" s="86">
        <f t="shared" si="6"/>
        <v>17</v>
      </c>
      <c r="K64" s="87">
        <f t="shared" si="7"/>
        <v>1.6000000000000001E-3</v>
      </c>
      <c r="L64" s="88">
        <f t="shared" si="8"/>
        <v>0</v>
      </c>
      <c r="M64" s="71">
        <f t="shared" si="9"/>
        <v>0</v>
      </c>
      <c r="N64" s="71">
        <f t="shared" si="10"/>
        <v>0</v>
      </c>
      <c r="O64" s="71">
        <f t="shared" si="11"/>
        <v>0</v>
      </c>
      <c r="P64" s="71">
        <f t="shared" si="12"/>
        <v>0</v>
      </c>
      <c r="Q64" s="71">
        <f t="shared" si="13"/>
        <v>0</v>
      </c>
      <c r="R64" s="71">
        <f t="shared" si="14"/>
        <v>0</v>
      </c>
      <c r="S64" s="73">
        <f t="shared" si="15"/>
        <v>17</v>
      </c>
      <c r="T64" s="73">
        <f t="shared" si="16"/>
        <v>0</v>
      </c>
      <c r="U64" s="73">
        <f t="shared" si="17"/>
        <v>1.5999999999999999E-5</v>
      </c>
      <c r="V64" s="73">
        <f t="shared" si="18"/>
        <v>0</v>
      </c>
      <c r="W64" s="89">
        <f t="shared" si="19"/>
        <v>17</v>
      </c>
      <c r="X64" s="89">
        <f t="shared" si="20"/>
        <v>0</v>
      </c>
      <c r="Y64" s="89">
        <f t="shared" si="21"/>
        <v>1.5999999999999999E-6</v>
      </c>
      <c r="Z64" s="89">
        <f t="shared" si="22"/>
        <v>0</v>
      </c>
      <c r="AA64" s="90" t="e">
        <f t="shared" si="23"/>
        <v>#N/A</v>
      </c>
      <c r="AB64" s="90">
        <f t="shared" si="24"/>
        <v>0</v>
      </c>
      <c r="AC64" s="90">
        <f t="shared" si="25"/>
        <v>0</v>
      </c>
      <c r="AD64" s="73" t="e">
        <f t="shared" si="26"/>
        <v>#N/A</v>
      </c>
      <c r="AE64" s="73">
        <f t="shared" si="27"/>
        <v>0</v>
      </c>
      <c r="AF64" s="90" t="e">
        <f t="shared" si="28"/>
        <v>#N/A</v>
      </c>
      <c r="AG64" s="90">
        <f t="shared" si="29"/>
        <v>0</v>
      </c>
      <c r="AH64" s="90">
        <f t="shared" si="30"/>
        <v>0</v>
      </c>
      <c r="AI64" s="73" t="e">
        <f t="shared" si="31"/>
        <v>#N/A</v>
      </c>
      <c r="AJ64" s="73">
        <f t="shared" si="32"/>
        <v>0</v>
      </c>
      <c r="AK64" s="90" t="e">
        <f t="shared" si="33"/>
        <v>#N/A</v>
      </c>
      <c r="AL64" s="90">
        <f t="shared" si="34"/>
        <v>0</v>
      </c>
      <c r="AM64" s="90">
        <f t="shared" si="35"/>
        <v>0</v>
      </c>
      <c r="AN64" s="73" t="e">
        <f t="shared" si="36"/>
        <v>#N/A</v>
      </c>
      <c r="AO64" s="73">
        <f t="shared" si="37"/>
        <v>0</v>
      </c>
      <c r="AP64" s="90" t="e">
        <f t="shared" si="38"/>
        <v>#N/A</v>
      </c>
      <c r="AQ64" s="90">
        <f t="shared" si="39"/>
        <v>0</v>
      </c>
      <c r="AR64" s="90">
        <f t="shared" si="40"/>
        <v>0</v>
      </c>
      <c r="AS64" s="73" t="e">
        <f t="shared" si="41"/>
        <v>#N/A</v>
      </c>
      <c r="AT64" s="73">
        <f t="shared" si="42"/>
        <v>0</v>
      </c>
      <c r="AU64" s="90" t="e">
        <f t="shared" si="43"/>
        <v>#N/A</v>
      </c>
      <c r="AV64" s="90">
        <f t="shared" si="44"/>
        <v>0</v>
      </c>
      <c r="AW64" s="90">
        <f t="shared" si="45"/>
        <v>0</v>
      </c>
      <c r="AX64" s="73" t="e">
        <f t="shared" si="46"/>
        <v>#N/A</v>
      </c>
      <c r="AY64" s="91">
        <f t="shared" si="47"/>
        <v>0</v>
      </c>
    </row>
    <row r="65" spans="1:51" ht="13.1" hidden="1" customHeight="1" thickBot="1">
      <c r="A65" s="186"/>
      <c r="B65" s="188" t="s">
        <v>35</v>
      </c>
      <c r="C65" s="83" t="str">
        <f>'1.HD'!L11</f>
        <v>Orságová Jana</v>
      </c>
      <c r="D65" s="83">
        <f>'1.HD'!N11</f>
        <v>175</v>
      </c>
      <c r="E65" s="84">
        <f>'1.HD'!O11</f>
        <v>1</v>
      </c>
      <c r="F65" s="82">
        <v>17</v>
      </c>
      <c r="G65" s="85" t="str">
        <f>'1.HD'!AU29</f>
        <v>Fabrigerová Anna</v>
      </c>
      <c r="H65" s="71">
        <f t="shared" si="4"/>
        <v>839</v>
      </c>
      <c r="I65" s="86">
        <f t="shared" si="5"/>
        <v>167.80170000000001</v>
      </c>
      <c r="J65" s="86">
        <f t="shared" si="6"/>
        <v>9</v>
      </c>
      <c r="K65" s="87">
        <f t="shared" si="7"/>
        <v>167.80170000000001</v>
      </c>
      <c r="L65" s="88">
        <f t="shared" si="8"/>
        <v>5</v>
      </c>
      <c r="M65" s="71">
        <f t="shared" si="9"/>
        <v>175</v>
      </c>
      <c r="N65" s="71">
        <f t="shared" si="10"/>
        <v>157</v>
      </c>
      <c r="O65" s="71">
        <f t="shared" si="11"/>
        <v>161</v>
      </c>
      <c r="P65" s="71">
        <f t="shared" si="12"/>
        <v>162</v>
      </c>
      <c r="Q65" s="71">
        <f t="shared" si="13"/>
        <v>184</v>
      </c>
      <c r="R65" s="71" t="str">
        <f t="shared" si="14"/>
        <v>Fabrigerová Anna</v>
      </c>
      <c r="S65" s="73">
        <f t="shared" si="15"/>
        <v>10</v>
      </c>
      <c r="T65" s="73">
        <f t="shared" si="16"/>
        <v>184</v>
      </c>
      <c r="U65" s="73">
        <f t="shared" si="17"/>
        <v>184.01783900000001</v>
      </c>
      <c r="V65" s="73" t="str">
        <f t="shared" si="18"/>
        <v>Fabrigerová Anna</v>
      </c>
      <c r="W65" s="89">
        <f t="shared" si="19"/>
        <v>7</v>
      </c>
      <c r="X65" s="89">
        <f t="shared" si="20"/>
        <v>2</v>
      </c>
      <c r="Y65" s="89">
        <f t="shared" si="21"/>
        <v>2.0169999999999999</v>
      </c>
      <c r="Z65" s="89" t="str">
        <f t="shared" si="22"/>
        <v>Fabrigerová Anna</v>
      </c>
      <c r="AA65" s="90">
        <f t="shared" si="23"/>
        <v>175</v>
      </c>
      <c r="AB65" s="90">
        <f t="shared" si="24"/>
        <v>175</v>
      </c>
      <c r="AC65" s="90">
        <f t="shared" si="25"/>
        <v>1</v>
      </c>
      <c r="AD65" s="73">
        <f t="shared" si="26"/>
        <v>0</v>
      </c>
      <c r="AE65" s="73">
        <f t="shared" si="27"/>
        <v>0</v>
      </c>
      <c r="AF65" s="90">
        <f t="shared" si="28"/>
        <v>157</v>
      </c>
      <c r="AG65" s="90">
        <f t="shared" si="29"/>
        <v>157</v>
      </c>
      <c r="AH65" s="90">
        <f t="shared" si="30"/>
        <v>1</v>
      </c>
      <c r="AI65" s="73">
        <f t="shared" si="31"/>
        <v>0</v>
      </c>
      <c r="AJ65" s="73">
        <f t="shared" si="32"/>
        <v>0</v>
      </c>
      <c r="AK65" s="90">
        <f t="shared" si="33"/>
        <v>161</v>
      </c>
      <c r="AL65" s="90">
        <f t="shared" si="34"/>
        <v>161</v>
      </c>
      <c r="AM65" s="90">
        <f t="shared" si="35"/>
        <v>1</v>
      </c>
      <c r="AN65" s="73">
        <f t="shared" si="36"/>
        <v>1</v>
      </c>
      <c r="AO65" s="73">
        <f t="shared" si="37"/>
        <v>1</v>
      </c>
      <c r="AP65" s="90">
        <f t="shared" si="38"/>
        <v>162</v>
      </c>
      <c r="AQ65" s="90">
        <f t="shared" si="39"/>
        <v>162</v>
      </c>
      <c r="AR65" s="90">
        <f t="shared" si="40"/>
        <v>1</v>
      </c>
      <c r="AS65" s="73">
        <f t="shared" si="41"/>
        <v>0</v>
      </c>
      <c r="AT65" s="73">
        <f t="shared" si="42"/>
        <v>0</v>
      </c>
      <c r="AU65" s="90">
        <f t="shared" si="43"/>
        <v>184</v>
      </c>
      <c r="AV65" s="90">
        <f t="shared" si="44"/>
        <v>184</v>
      </c>
      <c r="AW65" s="90">
        <f t="shared" si="45"/>
        <v>1</v>
      </c>
      <c r="AX65" s="73">
        <f t="shared" si="46"/>
        <v>1</v>
      </c>
      <c r="AY65" s="91">
        <f t="shared" si="47"/>
        <v>1</v>
      </c>
    </row>
    <row r="66" spans="1:51" ht="13.1" hidden="1" customHeight="1" thickBot="1">
      <c r="A66" s="186"/>
      <c r="B66" s="189"/>
      <c r="C66" s="83" t="str">
        <f>'1.HD'!L12</f>
        <v>Orság Karel</v>
      </c>
      <c r="D66" s="83">
        <f>'1.HD'!N12</f>
        <v>141</v>
      </c>
      <c r="E66" s="84">
        <f>'1.HD'!O12</f>
        <v>0</v>
      </c>
      <c r="F66" s="82">
        <v>18</v>
      </c>
      <c r="G66" s="85" t="str">
        <f>'1.HD'!AU30</f>
        <v>Dvořák Radek</v>
      </c>
      <c r="H66" s="71">
        <f t="shared" si="4"/>
        <v>915</v>
      </c>
      <c r="I66" s="86">
        <f t="shared" si="5"/>
        <v>183.0018</v>
      </c>
      <c r="J66" s="86">
        <f t="shared" si="6"/>
        <v>4</v>
      </c>
      <c r="K66" s="87">
        <f t="shared" si="7"/>
        <v>183.0018</v>
      </c>
      <c r="L66" s="88">
        <f t="shared" si="8"/>
        <v>5</v>
      </c>
      <c r="M66" s="71">
        <f t="shared" si="9"/>
        <v>179</v>
      </c>
      <c r="N66" s="71">
        <f t="shared" si="10"/>
        <v>168</v>
      </c>
      <c r="O66" s="71">
        <f t="shared" si="11"/>
        <v>164</v>
      </c>
      <c r="P66" s="71">
        <f t="shared" si="12"/>
        <v>201</v>
      </c>
      <c r="Q66" s="71">
        <f t="shared" si="13"/>
        <v>203</v>
      </c>
      <c r="R66" s="71" t="str">
        <f t="shared" si="14"/>
        <v>Dvořák Radek</v>
      </c>
      <c r="S66" s="73">
        <f t="shared" si="15"/>
        <v>6</v>
      </c>
      <c r="T66" s="73">
        <f t="shared" si="16"/>
        <v>203</v>
      </c>
      <c r="U66" s="73">
        <f t="shared" si="17"/>
        <v>203.01891499999999</v>
      </c>
      <c r="V66" s="73" t="str">
        <f t="shared" si="18"/>
        <v>Dvořák Radek</v>
      </c>
      <c r="W66" s="89">
        <f t="shared" si="19"/>
        <v>2</v>
      </c>
      <c r="X66" s="89">
        <f t="shared" si="20"/>
        <v>4</v>
      </c>
      <c r="Y66" s="89">
        <f t="shared" si="21"/>
        <v>4.0179999999999998</v>
      </c>
      <c r="Z66" s="89" t="str">
        <f t="shared" si="22"/>
        <v>Dvořák Radek</v>
      </c>
      <c r="AA66" s="90">
        <f t="shared" si="23"/>
        <v>179</v>
      </c>
      <c r="AB66" s="90">
        <f t="shared" si="24"/>
        <v>179</v>
      </c>
      <c r="AC66" s="90">
        <f t="shared" si="25"/>
        <v>1</v>
      </c>
      <c r="AD66" s="73">
        <f t="shared" si="26"/>
        <v>1</v>
      </c>
      <c r="AE66" s="73">
        <f t="shared" si="27"/>
        <v>1</v>
      </c>
      <c r="AF66" s="90">
        <f t="shared" si="28"/>
        <v>168</v>
      </c>
      <c r="AG66" s="90">
        <f t="shared" si="29"/>
        <v>168</v>
      </c>
      <c r="AH66" s="90">
        <f t="shared" si="30"/>
        <v>1</v>
      </c>
      <c r="AI66" s="73">
        <f t="shared" si="31"/>
        <v>0</v>
      </c>
      <c r="AJ66" s="73">
        <f t="shared" si="32"/>
        <v>0</v>
      </c>
      <c r="AK66" s="90">
        <f t="shared" si="33"/>
        <v>164</v>
      </c>
      <c r="AL66" s="90">
        <f t="shared" si="34"/>
        <v>164</v>
      </c>
      <c r="AM66" s="90">
        <f t="shared" si="35"/>
        <v>1</v>
      </c>
      <c r="AN66" s="73">
        <f t="shared" si="36"/>
        <v>1</v>
      </c>
      <c r="AO66" s="73">
        <f t="shared" si="37"/>
        <v>1</v>
      </c>
      <c r="AP66" s="90">
        <f t="shared" si="38"/>
        <v>201</v>
      </c>
      <c r="AQ66" s="90">
        <f t="shared" si="39"/>
        <v>201</v>
      </c>
      <c r="AR66" s="90">
        <f t="shared" si="40"/>
        <v>1</v>
      </c>
      <c r="AS66" s="73">
        <f t="shared" si="41"/>
        <v>1</v>
      </c>
      <c r="AT66" s="73">
        <f t="shared" si="42"/>
        <v>1</v>
      </c>
      <c r="AU66" s="90">
        <f t="shared" si="43"/>
        <v>203</v>
      </c>
      <c r="AV66" s="90">
        <f t="shared" si="44"/>
        <v>203</v>
      </c>
      <c r="AW66" s="90">
        <f t="shared" si="45"/>
        <v>1</v>
      </c>
      <c r="AX66" s="73">
        <f t="shared" si="46"/>
        <v>1</v>
      </c>
      <c r="AY66" s="91">
        <f t="shared" si="47"/>
        <v>1</v>
      </c>
    </row>
    <row r="67" spans="1:51" ht="13.1" hidden="1" customHeight="1" thickBot="1">
      <c r="A67" s="186"/>
      <c r="B67" s="188" t="s">
        <v>36</v>
      </c>
      <c r="C67" s="83" t="str">
        <f>'1.HD'!S11</f>
        <v>Klusáček Jiří</v>
      </c>
      <c r="D67" s="83">
        <f>'1.HD'!R11</f>
        <v>169</v>
      </c>
      <c r="E67" s="84">
        <f>'1.HD'!Q11</f>
        <v>0</v>
      </c>
      <c r="F67" s="82">
        <v>19</v>
      </c>
      <c r="G67" s="85">
        <f>'1.HD'!AU31</f>
        <v>0</v>
      </c>
      <c r="H67" s="71">
        <f t="shared" si="4"/>
        <v>0</v>
      </c>
      <c r="I67" s="86">
        <f t="shared" si="5"/>
        <v>1.8999999999999998E-5</v>
      </c>
      <c r="J67" s="86">
        <f t="shared" si="6"/>
        <v>16</v>
      </c>
      <c r="K67" s="87">
        <f t="shared" si="7"/>
        <v>1.9E-3</v>
      </c>
      <c r="L67" s="88">
        <f t="shared" si="8"/>
        <v>0</v>
      </c>
      <c r="M67" s="71">
        <f t="shared" si="9"/>
        <v>0</v>
      </c>
      <c r="N67" s="71">
        <f t="shared" si="10"/>
        <v>0</v>
      </c>
      <c r="O67" s="71">
        <f t="shared" si="11"/>
        <v>0</v>
      </c>
      <c r="P67" s="71">
        <f t="shared" si="12"/>
        <v>0</v>
      </c>
      <c r="Q67" s="71">
        <f t="shared" si="13"/>
        <v>0</v>
      </c>
      <c r="R67" s="71">
        <f t="shared" si="14"/>
        <v>0</v>
      </c>
      <c r="S67" s="73">
        <f t="shared" si="15"/>
        <v>16</v>
      </c>
      <c r="T67" s="73">
        <f t="shared" si="16"/>
        <v>0</v>
      </c>
      <c r="U67" s="73">
        <f t="shared" si="17"/>
        <v>1.8999999999999998E-5</v>
      </c>
      <c r="V67" s="73">
        <f t="shared" si="18"/>
        <v>0</v>
      </c>
      <c r="W67" s="89">
        <f t="shared" si="19"/>
        <v>16</v>
      </c>
      <c r="X67" s="89">
        <f t="shared" si="20"/>
        <v>0</v>
      </c>
      <c r="Y67" s="89">
        <f t="shared" si="21"/>
        <v>1.9E-6</v>
      </c>
      <c r="Z67" s="89">
        <f t="shared" si="22"/>
        <v>0</v>
      </c>
      <c r="AA67" s="90" t="e">
        <f t="shared" si="23"/>
        <v>#N/A</v>
      </c>
      <c r="AB67" s="90">
        <f t="shared" si="24"/>
        <v>0</v>
      </c>
      <c r="AC67" s="90">
        <f t="shared" si="25"/>
        <v>0</v>
      </c>
      <c r="AD67" s="73" t="e">
        <f t="shared" si="26"/>
        <v>#N/A</v>
      </c>
      <c r="AE67" s="73">
        <f t="shared" si="27"/>
        <v>0</v>
      </c>
      <c r="AF67" s="90" t="e">
        <f t="shared" si="28"/>
        <v>#N/A</v>
      </c>
      <c r="AG67" s="90">
        <f t="shared" si="29"/>
        <v>0</v>
      </c>
      <c r="AH67" s="90">
        <f t="shared" si="30"/>
        <v>0</v>
      </c>
      <c r="AI67" s="73" t="e">
        <f t="shared" si="31"/>
        <v>#N/A</v>
      </c>
      <c r="AJ67" s="73">
        <f t="shared" si="32"/>
        <v>0</v>
      </c>
      <c r="AK67" s="90" t="e">
        <f t="shared" si="33"/>
        <v>#N/A</v>
      </c>
      <c r="AL67" s="90">
        <f t="shared" si="34"/>
        <v>0</v>
      </c>
      <c r="AM67" s="90">
        <f t="shared" si="35"/>
        <v>0</v>
      </c>
      <c r="AN67" s="73" t="e">
        <f t="shared" si="36"/>
        <v>#N/A</v>
      </c>
      <c r="AO67" s="73">
        <f t="shared" si="37"/>
        <v>0</v>
      </c>
      <c r="AP67" s="90" t="e">
        <f t="shared" si="38"/>
        <v>#N/A</v>
      </c>
      <c r="AQ67" s="90">
        <f t="shared" si="39"/>
        <v>0</v>
      </c>
      <c r="AR67" s="90">
        <f t="shared" si="40"/>
        <v>0</v>
      </c>
      <c r="AS67" s="73" t="e">
        <f t="shared" si="41"/>
        <v>#N/A</v>
      </c>
      <c r="AT67" s="73">
        <f t="shared" si="42"/>
        <v>0</v>
      </c>
      <c r="AU67" s="90" t="e">
        <f t="shared" si="43"/>
        <v>#N/A</v>
      </c>
      <c r="AV67" s="90">
        <f t="shared" si="44"/>
        <v>0</v>
      </c>
      <c r="AW67" s="90">
        <f t="shared" si="45"/>
        <v>0</v>
      </c>
      <c r="AX67" s="73" t="e">
        <f t="shared" si="46"/>
        <v>#N/A</v>
      </c>
      <c r="AY67" s="91">
        <f t="shared" si="47"/>
        <v>0</v>
      </c>
    </row>
    <row r="68" spans="1:51" ht="25" hidden="1" customHeight="1" thickBot="1">
      <c r="A68" s="186"/>
      <c r="B68" s="189"/>
      <c r="C68" s="83" t="str">
        <f>'1.HD'!S12</f>
        <v>Klusáčková Dana</v>
      </c>
      <c r="D68" s="83">
        <f>'1.HD'!R12</f>
        <v>202</v>
      </c>
      <c r="E68" s="84">
        <f>'1.HD'!Q12</f>
        <v>1</v>
      </c>
      <c r="F68" s="82">
        <v>20</v>
      </c>
      <c r="G68" s="85">
        <f>'1.HD'!AU32</f>
        <v>0</v>
      </c>
      <c r="H68" s="71">
        <f t="shared" si="4"/>
        <v>0</v>
      </c>
      <c r="I68" s="86">
        <f t="shared" si="5"/>
        <v>1.9999999999999998E-5</v>
      </c>
      <c r="J68" s="86">
        <f t="shared" si="6"/>
        <v>15</v>
      </c>
      <c r="K68" s="87">
        <f t="shared" si="7"/>
        <v>2E-3</v>
      </c>
      <c r="L68" s="88">
        <f t="shared" si="8"/>
        <v>0</v>
      </c>
      <c r="M68" s="71">
        <f t="shared" si="9"/>
        <v>0</v>
      </c>
      <c r="N68" s="71">
        <f t="shared" si="10"/>
        <v>0</v>
      </c>
      <c r="O68" s="71">
        <f t="shared" si="11"/>
        <v>0</v>
      </c>
      <c r="P68" s="71">
        <f t="shared" si="12"/>
        <v>0</v>
      </c>
      <c r="Q68" s="71">
        <f t="shared" si="13"/>
        <v>0</v>
      </c>
      <c r="R68" s="71">
        <f t="shared" si="14"/>
        <v>0</v>
      </c>
      <c r="S68" s="73">
        <f t="shared" si="15"/>
        <v>15</v>
      </c>
      <c r="T68" s="73">
        <f t="shared" si="16"/>
        <v>0</v>
      </c>
      <c r="U68" s="73">
        <f t="shared" si="17"/>
        <v>1.9999999999999998E-5</v>
      </c>
      <c r="V68" s="73">
        <f t="shared" si="18"/>
        <v>0</v>
      </c>
      <c r="W68" s="89">
        <f t="shared" si="19"/>
        <v>15</v>
      </c>
      <c r="X68" s="89">
        <f t="shared" si="20"/>
        <v>0</v>
      </c>
      <c r="Y68" s="89">
        <f t="shared" si="21"/>
        <v>1.9999999999999999E-6</v>
      </c>
      <c r="Z68" s="89">
        <f t="shared" si="22"/>
        <v>0</v>
      </c>
      <c r="AA68" s="90" t="e">
        <f t="shared" si="23"/>
        <v>#N/A</v>
      </c>
      <c r="AB68" s="90">
        <f t="shared" si="24"/>
        <v>0</v>
      </c>
      <c r="AC68" s="90">
        <f t="shared" si="25"/>
        <v>0</v>
      </c>
      <c r="AD68" s="73" t="e">
        <f t="shared" si="26"/>
        <v>#N/A</v>
      </c>
      <c r="AE68" s="73">
        <f t="shared" si="27"/>
        <v>0</v>
      </c>
      <c r="AF68" s="90" t="e">
        <f t="shared" si="28"/>
        <v>#N/A</v>
      </c>
      <c r="AG68" s="90">
        <f t="shared" si="29"/>
        <v>0</v>
      </c>
      <c r="AH68" s="90">
        <f t="shared" si="30"/>
        <v>0</v>
      </c>
      <c r="AI68" s="73" t="e">
        <f t="shared" si="31"/>
        <v>#N/A</v>
      </c>
      <c r="AJ68" s="73">
        <f t="shared" si="32"/>
        <v>0</v>
      </c>
      <c r="AK68" s="90" t="e">
        <f t="shared" si="33"/>
        <v>#N/A</v>
      </c>
      <c r="AL68" s="90">
        <f t="shared" si="34"/>
        <v>0</v>
      </c>
      <c r="AM68" s="90">
        <f t="shared" si="35"/>
        <v>0</v>
      </c>
      <c r="AN68" s="73" t="e">
        <f t="shared" si="36"/>
        <v>#N/A</v>
      </c>
      <c r="AO68" s="73">
        <f t="shared" si="37"/>
        <v>0</v>
      </c>
      <c r="AP68" s="90" t="e">
        <f t="shared" si="38"/>
        <v>#N/A</v>
      </c>
      <c r="AQ68" s="90">
        <f t="shared" si="39"/>
        <v>0</v>
      </c>
      <c r="AR68" s="90">
        <f t="shared" si="40"/>
        <v>0</v>
      </c>
      <c r="AS68" s="73" t="e">
        <f t="shared" si="41"/>
        <v>#N/A</v>
      </c>
      <c r="AT68" s="73">
        <f t="shared" si="42"/>
        <v>0</v>
      </c>
      <c r="AU68" s="90" t="e">
        <f t="shared" si="43"/>
        <v>#N/A</v>
      </c>
      <c r="AV68" s="90">
        <f t="shared" si="44"/>
        <v>0</v>
      </c>
      <c r="AW68" s="90">
        <f t="shared" si="45"/>
        <v>0</v>
      </c>
      <c r="AX68" s="73" t="e">
        <f t="shared" si="46"/>
        <v>#N/A</v>
      </c>
      <c r="AY68" s="91">
        <f t="shared" si="47"/>
        <v>0</v>
      </c>
    </row>
    <row r="69" spans="1:51" ht="13.1" hidden="1" customHeight="1" thickBot="1">
      <c r="A69" s="186"/>
      <c r="B69" s="188" t="s">
        <v>37</v>
      </c>
      <c r="C69" s="83" t="str">
        <f>'1.HD'!V11</f>
        <v>Lysek Petr</v>
      </c>
      <c r="D69" s="83">
        <f>'1.HD'!X11</f>
        <v>176</v>
      </c>
      <c r="E69" s="84">
        <f>'1.HD'!Y11</f>
        <v>1</v>
      </c>
      <c r="F69" s="82">
        <v>21</v>
      </c>
      <c r="G69" s="85" t="str">
        <f>'1.HD'!AU33</f>
        <v>Orság Karel</v>
      </c>
      <c r="H69" s="71">
        <f t="shared" si="4"/>
        <v>838</v>
      </c>
      <c r="I69" s="86">
        <f t="shared" si="5"/>
        <v>167.60210000000001</v>
      </c>
      <c r="J69" s="86">
        <f t="shared" si="6"/>
        <v>10</v>
      </c>
      <c r="K69" s="87">
        <f t="shared" si="7"/>
        <v>167.60210000000001</v>
      </c>
      <c r="L69" s="88">
        <f t="shared" si="8"/>
        <v>5</v>
      </c>
      <c r="M69" s="71">
        <f t="shared" si="9"/>
        <v>213</v>
      </c>
      <c r="N69" s="71">
        <f t="shared" si="10"/>
        <v>141</v>
      </c>
      <c r="O69" s="71">
        <f t="shared" si="11"/>
        <v>182</v>
      </c>
      <c r="P69" s="71">
        <f t="shared" si="12"/>
        <v>141</v>
      </c>
      <c r="Q69" s="71">
        <f t="shared" si="13"/>
        <v>161</v>
      </c>
      <c r="R69" s="71" t="str">
        <f t="shared" si="14"/>
        <v>Orság Karel</v>
      </c>
      <c r="S69" s="73">
        <f t="shared" si="15"/>
        <v>4</v>
      </c>
      <c r="T69" s="73">
        <f t="shared" si="16"/>
        <v>213</v>
      </c>
      <c r="U69" s="73">
        <f t="shared" si="17"/>
        <v>213.02183799999997</v>
      </c>
      <c r="V69" s="73" t="str">
        <f t="shared" si="18"/>
        <v>Orság Karel</v>
      </c>
      <c r="W69" s="89">
        <f t="shared" si="19"/>
        <v>6</v>
      </c>
      <c r="X69" s="89">
        <f t="shared" si="20"/>
        <v>2</v>
      </c>
      <c r="Y69" s="89">
        <f t="shared" si="21"/>
        <v>2.0209999999999999</v>
      </c>
      <c r="Z69" s="89" t="str">
        <f t="shared" si="22"/>
        <v>Orság Karel</v>
      </c>
      <c r="AA69" s="90">
        <f t="shared" si="23"/>
        <v>213</v>
      </c>
      <c r="AB69" s="90">
        <f t="shared" si="24"/>
        <v>213</v>
      </c>
      <c r="AC69" s="90">
        <f t="shared" si="25"/>
        <v>1</v>
      </c>
      <c r="AD69" s="73">
        <f t="shared" si="26"/>
        <v>1</v>
      </c>
      <c r="AE69" s="73">
        <f t="shared" si="27"/>
        <v>1</v>
      </c>
      <c r="AF69" s="90">
        <f t="shared" si="28"/>
        <v>141</v>
      </c>
      <c r="AG69" s="90">
        <f t="shared" si="29"/>
        <v>141</v>
      </c>
      <c r="AH69" s="90">
        <f t="shared" si="30"/>
        <v>1</v>
      </c>
      <c r="AI69" s="73">
        <f t="shared" si="31"/>
        <v>0</v>
      </c>
      <c r="AJ69" s="73">
        <f t="shared" si="32"/>
        <v>0</v>
      </c>
      <c r="AK69" s="90">
        <f t="shared" si="33"/>
        <v>182</v>
      </c>
      <c r="AL69" s="90">
        <f t="shared" si="34"/>
        <v>182</v>
      </c>
      <c r="AM69" s="90">
        <f t="shared" si="35"/>
        <v>1</v>
      </c>
      <c r="AN69" s="73">
        <f t="shared" si="36"/>
        <v>1</v>
      </c>
      <c r="AO69" s="73">
        <f t="shared" si="37"/>
        <v>1</v>
      </c>
      <c r="AP69" s="90">
        <f t="shared" si="38"/>
        <v>141</v>
      </c>
      <c r="AQ69" s="90">
        <f t="shared" si="39"/>
        <v>141</v>
      </c>
      <c r="AR69" s="90">
        <f t="shared" si="40"/>
        <v>1</v>
      </c>
      <c r="AS69" s="73">
        <f t="shared" si="41"/>
        <v>0</v>
      </c>
      <c r="AT69" s="73">
        <f t="shared" si="42"/>
        <v>0</v>
      </c>
      <c r="AU69" s="90">
        <f t="shared" si="43"/>
        <v>161</v>
      </c>
      <c r="AV69" s="90">
        <f t="shared" si="44"/>
        <v>161</v>
      </c>
      <c r="AW69" s="90">
        <f t="shared" si="45"/>
        <v>1</v>
      </c>
      <c r="AX69" s="73">
        <f t="shared" si="46"/>
        <v>0</v>
      </c>
      <c r="AY69" s="91">
        <f t="shared" si="47"/>
        <v>0</v>
      </c>
    </row>
    <row r="70" spans="1:51" ht="13.1" hidden="1" customHeight="1" thickBot="1">
      <c r="A70" s="186"/>
      <c r="B70" s="189"/>
      <c r="C70" s="83" t="str">
        <f>'1.HD'!V12</f>
        <v>Mihulka Josef</v>
      </c>
      <c r="D70" s="83">
        <f>'1.HD'!X12</f>
        <v>184</v>
      </c>
      <c r="E70" s="84">
        <f>'1.HD'!Y12</f>
        <v>1</v>
      </c>
      <c r="F70" s="82">
        <v>22</v>
      </c>
      <c r="G70" s="85" t="str">
        <f>'1.HD'!AU34</f>
        <v>Orságová Jana</v>
      </c>
      <c r="H70" s="71">
        <f t="shared" si="4"/>
        <v>778</v>
      </c>
      <c r="I70" s="86">
        <f t="shared" si="5"/>
        <v>155.60219999999998</v>
      </c>
      <c r="J70" s="86">
        <f t="shared" si="6"/>
        <v>12</v>
      </c>
      <c r="K70" s="87">
        <f t="shared" si="7"/>
        <v>155.60219999999998</v>
      </c>
      <c r="L70" s="88">
        <f t="shared" si="8"/>
        <v>5</v>
      </c>
      <c r="M70" s="71">
        <f t="shared" si="9"/>
        <v>141</v>
      </c>
      <c r="N70" s="71">
        <f t="shared" si="10"/>
        <v>175</v>
      </c>
      <c r="O70" s="71">
        <f t="shared" si="11"/>
        <v>160</v>
      </c>
      <c r="P70" s="71">
        <f t="shared" si="12"/>
        <v>143</v>
      </c>
      <c r="Q70" s="71">
        <f t="shared" si="13"/>
        <v>159</v>
      </c>
      <c r="R70" s="71" t="str">
        <f t="shared" si="14"/>
        <v>Orságová Jana</v>
      </c>
      <c r="S70" s="73">
        <f t="shared" si="15"/>
        <v>12</v>
      </c>
      <c r="T70" s="73">
        <f t="shared" si="16"/>
        <v>175</v>
      </c>
      <c r="U70" s="73">
        <f t="shared" si="17"/>
        <v>175.02277799999999</v>
      </c>
      <c r="V70" s="73" t="str">
        <f t="shared" si="18"/>
        <v>Orságová Jana</v>
      </c>
      <c r="W70" s="89">
        <f t="shared" si="19"/>
        <v>10</v>
      </c>
      <c r="X70" s="89">
        <f t="shared" si="20"/>
        <v>1</v>
      </c>
      <c r="Y70" s="89">
        <f t="shared" si="21"/>
        <v>1.022</v>
      </c>
      <c r="Z70" s="89" t="str">
        <f t="shared" si="22"/>
        <v>Orságová Jana</v>
      </c>
      <c r="AA70" s="90">
        <f t="shared" si="23"/>
        <v>141</v>
      </c>
      <c r="AB70" s="90">
        <f t="shared" si="24"/>
        <v>141</v>
      </c>
      <c r="AC70" s="90">
        <f t="shared" si="25"/>
        <v>1</v>
      </c>
      <c r="AD70" s="73">
        <f t="shared" si="26"/>
        <v>0</v>
      </c>
      <c r="AE70" s="73">
        <f t="shared" si="27"/>
        <v>0</v>
      </c>
      <c r="AF70" s="90">
        <f t="shared" si="28"/>
        <v>175</v>
      </c>
      <c r="AG70" s="90">
        <f t="shared" si="29"/>
        <v>175</v>
      </c>
      <c r="AH70" s="90">
        <f t="shared" si="30"/>
        <v>1</v>
      </c>
      <c r="AI70" s="73">
        <f t="shared" si="31"/>
        <v>1</v>
      </c>
      <c r="AJ70" s="73">
        <f t="shared" si="32"/>
        <v>1</v>
      </c>
      <c r="AK70" s="90">
        <f t="shared" si="33"/>
        <v>160</v>
      </c>
      <c r="AL70" s="90">
        <f t="shared" si="34"/>
        <v>160</v>
      </c>
      <c r="AM70" s="90">
        <f t="shared" si="35"/>
        <v>1</v>
      </c>
      <c r="AN70" s="73">
        <f t="shared" si="36"/>
        <v>0</v>
      </c>
      <c r="AO70" s="73">
        <f t="shared" si="37"/>
        <v>0</v>
      </c>
      <c r="AP70" s="90">
        <f t="shared" si="38"/>
        <v>143</v>
      </c>
      <c r="AQ70" s="90">
        <f t="shared" si="39"/>
        <v>143</v>
      </c>
      <c r="AR70" s="90">
        <f t="shared" si="40"/>
        <v>1</v>
      </c>
      <c r="AS70" s="73">
        <f t="shared" si="41"/>
        <v>0</v>
      </c>
      <c r="AT70" s="73">
        <f t="shared" si="42"/>
        <v>0</v>
      </c>
      <c r="AU70" s="90">
        <f t="shared" si="43"/>
        <v>159</v>
      </c>
      <c r="AV70" s="90">
        <f t="shared" si="44"/>
        <v>159</v>
      </c>
      <c r="AW70" s="90">
        <f t="shared" si="45"/>
        <v>1</v>
      </c>
      <c r="AX70" s="73">
        <f t="shared" si="46"/>
        <v>0</v>
      </c>
      <c r="AY70" s="91">
        <f t="shared" si="47"/>
        <v>0</v>
      </c>
    </row>
    <row r="71" spans="1:51" ht="13.1" hidden="1" customHeight="1" thickBot="1">
      <c r="A71" s="186"/>
      <c r="B71" s="188" t="s">
        <v>38</v>
      </c>
      <c r="C71" s="83" t="str">
        <f>'1.HD'!AC11</f>
        <v>Dvořák Radek</v>
      </c>
      <c r="D71" s="83">
        <f>'1.HD'!AB11</f>
        <v>168</v>
      </c>
      <c r="E71" s="84">
        <f>'1.HD'!AA11</f>
        <v>0</v>
      </c>
      <c r="F71" s="82">
        <v>23</v>
      </c>
      <c r="G71" s="85">
        <f>'1.HD'!AU35</f>
        <v>0</v>
      </c>
      <c r="H71" s="71">
        <f t="shared" si="4"/>
        <v>0</v>
      </c>
      <c r="I71" s="86">
        <f t="shared" si="5"/>
        <v>2.3E-5</v>
      </c>
      <c r="J71" s="86">
        <f t="shared" si="6"/>
        <v>14</v>
      </c>
      <c r="K71" s="87">
        <f t="shared" si="7"/>
        <v>2.3E-3</v>
      </c>
      <c r="L71" s="88">
        <f t="shared" si="8"/>
        <v>0</v>
      </c>
      <c r="M71" s="71">
        <f t="shared" si="9"/>
        <v>0</v>
      </c>
      <c r="N71" s="71">
        <f t="shared" si="10"/>
        <v>0</v>
      </c>
      <c r="O71" s="71">
        <f t="shared" si="11"/>
        <v>0</v>
      </c>
      <c r="P71" s="71">
        <f t="shared" si="12"/>
        <v>0</v>
      </c>
      <c r="Q71" s="71">
        <f t="shared" si="13"/>
        <v>0</v>
      </c>
      <c r="R71" s="71">
        <f t="shared" si="14"/>
        <v>0</v>
      </c>
      <c r="S71" s="73">
        <f t="shared" si="15"/>
        <v>14</v>
      </c>
      <c r="T71" s="73">
        <f t="shared" si="16"/>
        <v>0</v>
      </c>
      <c r="U71" s="73">
        <f t="shared" si="17"/>
        <v>2.3E-5</v>
      </c>
      <c r="V71" s="73">
        <f t="shared" si="18"/>
        <v>0</v>
      </c>
      <c r="W71" s="89">
        <f t="shared" si="19"/>
        <v>14</v>
      </c>
      <c r="X71" s="89">
        <f t="shared" si="20"/>
        <v>0</v>
      </c>
      <c r="Y71" s="89">
        <f t="shared" si="21"/>
        <v>2.3E-6</v>
      </c>
      <c r="Z71" s="89">
        <f t="shared" si="22"/>
        <v>0</v>
      </c>
      <c r="AA71" s="90" t="e">
        <f t="shared" si="23"/>
        <v>#N/A</v>
      </c>
      <c r="AB71" s="90">
        <f t="shared" si="24"/>
        <v>0</v>
      </c>
      <c r="AC71" s="90">
        <f t="shared" si="25"/>
        <v>0</v>
      </c>
      <c r="AD71" s="73" t="e">
        <f t="shared" si="26"/>
        <v>#N/A</v>
      </c>
      <c r="AE71" s="73">
        <f t="shared" si="27"/>
        <v>0</v>
      </c>
      <c r="AF71" s="90" t="e">
        <f t="shared" si="28"/>
        <v>#N/A</v>
      </c>
      <c r="AG71" s="90">
        <f t="shared" si="29"/>
        <v>0</v>
      </c>
      <c r="AH71" s="90">
        <f t="shared" si="30"/>
        <v>0</v>
      </c>
      <c r="AI71" s="73" t="e">
        <f t="shared" si="31"/>
        <v>#N/A</v>
      </c>
      <c r="AJ71" s="73">
        <f t="shared" si="32"/>
        <v>0</v>
      </c>
      <c r="AK71" s="90" t="e">
        <f t="shared" si="33"/>
        <v>#N/A</v>
      </c>
      <c r="AL71" s="90">
        <f t="shared" si="34"/>
        <v>0</v>
      </c>
      <c r="AM71" s="90">
        <f t="shared" si="35"/>
        <v>0</v>
      </c>
      <c r="AN71" s="73" t="e">
        <f t="shared" si="36"/>
        <v>#N/A</v>
      </c>
      <c r="AO71" s="73">
        <f t="shared" si="37"/>
        <v>0</v>
      </c>
      <c r="AP71" s="90" t="e">
        <f t="shared" si="38"/>
        <v>#N/A</v>
      </c>
      <c r="AQ71" s="90">
        <f t="shared" si="39"/>
        <v>0</v>
      </c>
      <c r="AR71" s="90">
        <f t="shared" si="40"/>
        <v>0</v>
      </c>
      <c r="AS71" s="73" t="e">
        <f t="shared" si="41"/>
        <v>#N/A</v>
      </c>
      <c r="AT71" s="73">
        <f t="shared" si="42"/>
        <v>0</v>
      </c>
      <c r="AU71" s="90" t="e">
        <f t="shared" si="43"/>
        <v>#N/A</v>
      </c>
      <c r="AV71" s="90">
        <f t="shared" si="44"/>
        <v>0</v>
      </c>
      <c r="AW71" s="90">
        <f t="shared" si="45"/>
        <v>0</v>
      </c>
      <c r="AX71" s="73" t="e">
        <f t="shared" si="46"/>
        <v>#N/A</v>
      </c>
      <c r="AY71" s="91">
        <f t="shared" si="47"/>
        <v>0</v>
      </c>
    </row>
    <row r="72" spans="1:51" ht="13.1" hidden="1" customHeight="1" thickBot="1">
      <c r="A72" s="187"/>
      <c r="B72" s="189"/>
      <c r="C72" s="83" t="str">
        <f>'1.HD'!AC12</f>
        <v>Fabrigerová Anna</v>
      </c>
      <c r="D72" s="83">
        <f>'1.HD'!AB12</f>
        <v>157</v>
      </c>
      <c r="E72" s="84">
        <f>'1.HD'!AA12</f>
        <v>0</v>
      </c>
      <c r="F72" s="82">
        <v>24</v>
      </c>
      <c r="G72" s="92">
        <f>'1.HD'!AU36</f>
        <v>0</v>
      </c>
      <c r="H72" s="93">
        <f t="shared" si="4"/>
        <v>0</v>
      </c>
      <c r="I72" s="86">
        <f t="shared" si="5"/>
        <v>2.4000000000000001E-5</v>
      </c>
      <c r="J72" s="86">
        <f t="shared" si="6"/>
        <v>13</v>
      </c>
      <c r="K72" s="87">
        <f t="shared" si="7"/>
        <v>2.4000000000000002E-3</v>
      </c>
      <c r="L72" s="88">
        <f t="shared" si="8"/>
        <v>0</v>
      </c>
      <c r="M72" s="71">
        <f t="shared" si="9"/>
        <v>0</v>
      </c>
      <c r="N72" s="71">
        <f t="shared" si="10"/>
        <v>0</v>
      </c>
      <c r="O72" s="71">
        <f t="shared" si="11"/>
        <v>0</v>
      </c>
      <c r="P72" s="71">
        <f t="shared" si="12"/>
        <v>0</v>
      </c>
      <c r="Q72" s="71">
        <f t="shared" si="13"/>
        <v>0</v>
      </c>
      <c r="R72" s="71">
        <f t="shared" si="14"/>
        <v>0</v>
      </c>
      <c r="S72" s="73">
        <f t="shared" si="15"/>
        <v>13</v>
      </c>
      <c r="T72" s="73">
        <f t="shared" si="16"/>
        <v>0</v>
      </c>
      <c r="U72" s="73">
        <f t="shared" si="17"/>
        <v>2.4000000000000001E-5</v>
      </c>
      <c r="V72" s="73">
        <f t="shared" si="18"/>
        <v>0</v>
      </c>
      <c r="W72" s="89">
        <f t="shared" si="19"/>
        <v>13</v>
      </c>
      <c r="X72" s="94">
        <f t="shared" si="20"/>
        <v>0</v>
      </c>
      <c r="Y72" s="89">
        <f t="shared" si="21"/>
        <v>2.3999999999999999E-6</v>
      </c>
      <c r="Z72" s="89">
        <f t="shared" si="22"/>
        <v>0</v>
      </c>
      <c r="AA72" s="95" t="e">
        <f t="shared" si="23"/>
        <v>#N/A</v>
      </c>
      <c r="AB72" s="95">
        <f t="shared" si="24"/>
        <v>0</v>
      </c>
      <c r="AC72" s="90">
        <f t="shared" si="25"/>
        <v>0</v>
      </c>
      <c r="AD72" s="96" t="e">
        <f t="shared" si="26"/>
        <v>#N/A</v>
      </c>
      <c r="AE72" s="96">
        <f t="shared" si="27"/>
        <v>0</v>
      </c>
      <c r="AF72" s="95" t="e">
        <f t="shared" si="28"/>
        <v>#N/A</v>
      </c>
      <c r="AG72" s="95">
        <f t="shared" si="29"/>
        <v>0</v>
      </c>
      <c r="AH72" s="90">
        <f t="shared" si="30"/>
        <v>0</v>
      </c>
      <c r="AI72" s="96" t="e">
        <f t="shared" si="31"/>
        <v>#N/A</v>
      </c>
      <c r="AJ72" s="96">
        <f t="shared" si="32"/>
        <v>0</v>
      </c>
      <c r="AK72" s="95" t="e">
        <f t="shared" si="33"/>
        <v>#N/A</v>
      </c>
      <c r="AL72" s="95">
        <f t="shared" si="34"/>
        <v>0</v>
      </c>
      <c r="AM72" s="90">
        <f t="shared" si="35"/>
        <v>0</v>
      </c>
      <c r="AN72" s="96" t="e">
        <f t="shared" si="36"/>
        <v>#N/A</v>
      </c>
      <c r="AO72" s="96">
        <f t="shared" si="37"/>
        <v>0</v>
      </c>
      <c r="AP72" s="95" t="e">
        <f t="shared" si="38"/>
        <v>#N/A</v>
      </c>
      <c r="AQ72" s="95">
        <f t="shared" si="39"/>
        <v>0</v>
      </c>
      <c r="AR72" s="90">
        <f t="shared" si="40"/>
        <v>0</v>
      </c>
      <c r="AS72" s="96" t="e">
        <f t="shared" si="41"/>
        <v>#N/A</v>
      </c>
      <c r="AT72" s="96">
        <f t="shared" si="42"/>
        <v>0</v>
      </c>
      <c r="AU72" s="95" t="e">
        <f t="shared" si="43"/>
        <v>#N/A</v>
      </c>
      <c r="AV72" s="95">
        <f t="shared" si="44"/>
        <v>0</v>
      </c>
      <c r="AW72" s="90">
        <f t="shared" si="45"/>
        <v>0</v>
      </c>
      <c r="AX72" s="96" t="e">
        <f t="shared" si="46"/>
        <v>#N/A</v>
      </c>
      <c r="AY72" s="97">
        <f t="shared" si="47"/>
        <v>0</v>
      </c>
    </row>
    <row r="73" spans="1:51" ht="13.1" hidden="1" customHeight="1" thickBot="1">
      <c r="A73" s="185" t="s">
        <v>35</v>
      </c>
      <c r="B73" s="188" t="s">
        <v>33</v>
      </c>
      <c r="C73" s="83" t="str">
        <f>'1.HD'!B16</f>
        <v>Dvořák Radek</v>
      </c>
      <c r="D73" s="83">
        <f>'1.HD'!D16</f>
        <v>164</v>
      </c>
      <c r="E73" s="84">
        <f>'1.HD'!E16</f>
        <v>1</v>
      </c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</row>
    <row r="74" spans="1:51" ht="13.1" hidden="1" customHeight="1" thickBot="1">
      <c r="A74" s="186"/>
      <c r="B74" s="189"/>
      <c r="C74" s="83" t="str">
        <f>'1.HD'!B17</f>
        <v>Fabrigerová Anna</v>
      </c>
      <c r="D74" s="83">
        <f>'1.HD'!D17</f>
        <v>161</v>
      </c>
      <c r="E74" s="84">
        <f>'1.HD'!E17</f>
        <v>1</v>
      </c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</row>
    <row r="75" spans="1:51" ht="13.1" hidden="1" customHeight="1" thickBot="1">
      <c r="A75" s="186"/>
      <c r="B75" s="188" t="s">
        <v>34</v>
      </c>
      <c r="C75" s="83" t="str">
        <f>'1.HD'!I16</f>
        <v>Motyka Vlastimil</v>
      </c>
      <c r="D75" s="83">
        <f>'1.HD'!H16</f>
        <v>155</v>
      </c>
      <c r="E75" s="84">
        <f>'1.HD'!G16</f>
        <v>0</v>
      </c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</row>
    <row r="76" spans="1:51" ht="13.1" hidden="1" customHeight="1" thickBot="1">
      <c r="A76" s="186"/>
      <c r="B76" s="189"/>
      <c r="C76" s="83" t="str">
        <f>'1.HD'!I17</f>
        <v>Mihalcsak Silvestr</v>
      </c>
      <c r="D76" s="83">
        <f>'1.HD'!H17</f>
        <v>162</v>
      </c>
      <c r="E76" s="84">
        <f>'1.HD'!G17</f>
        <v>0</v>
      </c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</row>
    <row r="77" spans="1:51" ht="13.1" hidden="1" customHeight="1" thickBot="1">
      <c r="A77" s="186"/>
      <c r="B77" s="188" t="s">
        <v>35</v>
      </c>
      <c r="C77" s="83" t="str">
        <f>'1.HD'!L16</f>
        <v>Klusáček Jiří</v>
      </c>
      <c r="D77" s="83">
        <f>'1.HD'!N16</f>
        <v>179</v>
      </c>
      <c r="E77" s="84">
        <f>'1.HD'!O16</f>
        <v>1</v>
      </c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</row>
    <row r="78" spans="1:51" ht="13.1" hidden="1" customHeight="1" thickBot="1">
      <c r="A78" s="186"/>
      <c r="B78" s="189"/>
      <c r="C78" s="83" t="str">
        <f>'1.HD'!L17</f>
        <v>Klusáčková Dana</v>
      </c>
      <c r="D78" s="83">
        <f>'1.HD'!N17</f>
        <v>171</v>
      </c>
      <c r="E78" s="84">
        <f>'1.HD'!O17</f>
        <v>1</v>
      </c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</row>
    <row r="79" spans="1:51" ht="13.1" hidden="1" customHeight="1" thickBot="1">
      <c r="A79" s="186"/>
      <c r="B79" s="188" t="s">
        <v>36</v>
      </c>
      <c r="C79" s="83" t="str">
        <f>'1.HD'!S16</f>
        <v>Lysek Petr</v>
      </c>
      <c r="D79" s="83">
        <f>'1.HD'!R16</f>
        <v>151</v>
      </c>
      <c r="E79" s="84">
        <f>'1.HD'!Q16</f>
        <v>0</v>
      </c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</row>
    <row r="80" spans="1:51" ht="13.1" hidden="1" customHeight="1" thickBot="1">
      <c r="A80" s="186"/>
      <c r="B80" s="189"/>
      <c r="C80" s="83" t="str">
        <f>'1.HD'!S17</f>
        <v>Mihulka Josef</v>
      </c>
      <c r="D80" s="83">
        <f>'1.HD'!R17</f>
        <v>171</v>
      </c>
      <c r="E80" s="84">
        <f>'1.HD'!Q17</f>
        <v>0</v>
      </c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</row>
    <row r="81" spans="1:51" ht="13.1" hidden="1" customHeight="1" thickBot="1">
      <c r="A81" s="186"/>
      <c r="B81" s="188" t="s">
        <v>37</v>
      </c>
      <c r="C81" s="83" t="str">
        <f>'1.HD'!V16</f>
        <v>Orságová Jana</v>
      </c>
      <c r="D81" s="83">
        <f>'1.HD'!X16</f>
        <v>160</v>
      </c>
      <c r="E81" s="84">
        <f>'1.HD'!Y16</f>
        <v>0</v>
      </c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</row>
    <row r="82" spans="1:51" ht="13.1" hidden="1" customHeight="1" thickBot="1">
      <c r="A82" s="186"/>
      <c r="B82" s="189"/>
      <c r="C82" s="83" t="str">
        <f>'1.HD'!V17</f>
        <v>Orság Karel</v>
      </c>
      <c r="D82" s="83">
        <f>'1.HD'!X17</f>
        <v>182</v>
      </c>
      <c r="E82" s="84">
        <f>'1.HD'!Y17</f>
        <v>1</v>
      </c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</row>
    <row r="83" spans="1:51" ht="13.1" hidden="1" customHeight="1" thickBot="1">
      <c r="A83" s="186"/>
      <c r="B83" s="188" t="s">
        <v>38</v>
      </c>
      <c r="C83" s="83" t="str">
        <f>'1.HD'!AC16</f>
        <v>Müller Vladimír</v>
      </c>
      <c r="D83" s="83">
        <f>'1.HD'!AB16</f>
        <v>181</v>
      </c>
      <c r="E83" s="84">
        <f>'1.HD'!AA16</f>
        <v>1</v>
      </c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</row>
    <row r="84" spans="1:51" ht="13.1" hidden="1" customHeight="1" thickBot="1">
      <c r="A84" s="187"/>
      <c r="B84" s="189"/>
      <c r="C84" s="83" t="str">
        <f>'1.HD'!AC17</f>
        <v>Pazděra Jaroslav</v>
      </c>
      <c r="D84" s="83">
        <f>'1.HD'!AB17</f>
        <v>177</v>
      </c>
      <c r="E84" s="84">
        <f>'1.HD'!AA17</f>
        <v>0</v>
      </c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</row>
    <row r="85" spans="1:51" ht="13.1" hidden="1" customHeight="1" thickBot="1">
      <c r="A85" s="185" t="s">
        <v>36</v>
      </c>
      <c r="B85" s="188" t="s">
        <v>33</v>
      </c>
      <c r="C85" s="83" t="str">
        <f>'1.HD'!B21</f>
        <v>Lysek Petr</v>
      </c>
      <c r="D85" s="83">
        <f>'1.HD'!D21</f>
        <v>226</v>
      </c>
      <c r="E85" s="84">
        <f>'1.HD'!E21</f>
        <v>1</v>
      </c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</row>
    <row r="86" spans="1:51" ht="13.1" hidden="1" customHeight="1" thickBot="1">
      <c r="A86" s="186"/>
      <c r="B86" s="189"/>
      <c r="C86" s="83" t="str">
        <f>'1.HD'!B22</f>
        <v>Mihulka Josef</v>
      </c>
      <c r="D86" s="83">
        <f>'1.HD'!D22</f>
        <v>172</v>
      </c>
      <c r="E86" s="84">
        <f>'1.HD'!E22</f>
        <v>1</v>
      </c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</row>
    <row r="87" spans="1:51" ht="13.1" hidden="1" customHeight="1" thickBot="1">
      <c r="A87" s="186"/>
      <c r="B87" s="188" t="s">
        <v>34</v>
      </c>
      <c r="C87" s="83" t="str">
        <f>'1.HD'!I21</f>
        <v>Orságová Jana</v>
      </c>
      <c r="D87" s="83">
        <f>'1.HD'!H21</f>
        <v>143</v>
      </c>
      <c r="E87" s="84">
        <f>'1.HD'!G21</f>
        <v>0</v>
      </c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</row>
    <row r="88" spans="1:51" ht="13.1" hidden="1" customHeight="1" thickBot="1">
      <c r="A88" s="186"/>
      <c r="B88" s="189"/>
      <c r="C88" s="83" t="str">
        <f>'1.HD'!I22</f>
        <v>Orság Karel</v>
      </c>
      <c r="D88" s="83">
        <f>'1.HD'!H22</f>
        <v>141</v>
      </c>
      <c r="E88" s="84">
        <f>'1.HD'!G22</f>
        <v>0</v>
      </c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</row>
    <row r="89" spans="1:51" ht="13.1" hidden="1" customHeight="1" thickBot="1">
      <c r="A89" s="186"/>
      <c r="B89" s="188" t="s">
        <v>35</v>
      </c>
      <c r="C89" s="83" t="str">
        <f>'1.HD'!L21</f>
        <v>Müller Vladimír</v>
      </c>
      <c r="D89" s="83">
        <f>'1.HD'!N21</f>
        <v>161</v>
      </c>
      <c r="E89" s="84">
        <f>'1.HD'!O21</f>
        <v>0</v>
      </c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</row>
    <row r="90" spans="1:51" ht="13.1" hidden="1" customHeight="1" thickBot="1">
      <c r="A90" s="186"/>
      <c r="B90" s="189"/>
      <c r="C90" s="83" t="str">
        <f>'1.HD'!L22</f>
        <v>Pazděra Jaroslav</v>
      </c>
      <c r="D90" s="83">
        <f>'1.HD'!N22</f>
        <v>173</v>
      </c>
      <c r="E90" s="84">
        <f>'1.HD'!O22</f>
        <v>1</v>
      </c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</row>
    <row r="91" spans="1:51" ht="13.1" hidden="1" customHeight="1" thickBot="1">
      <c r="A91" s="186"/>
      <c r="B91" s="188" t="s">
        <v>36</v>
      </c>
      <c r="C91" s="83" t="str">
        <f>'1.HD'!S21</f>
        <v>Dvořák Radek</v>
      </c>
      <c r="D91" s="83">
        <f>'1.HD'!R21</f>
        <v>201</v>
      </c>
      <c r="E91" s="84">
        <f>'1.HD'!Q21</f>
        <v>1</v>
      </c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</row>
    <row r="92" spans="1:51" ht="13.1" hidden="1" customHeight="1" thickBot="1">
      <c r="A92" s="186"/>
      <c r="B92" s="189"/>
      <c r="C92" s="83" t="str">
        <f>'1.HD'!S22</f>
        <v>Fabrigerová Anna</v>
      </c>
      <c r="D92" s="83">
        <f>'1.HD'!R22</f>
        <v>162</v>
      </c>
      <c r="E92" s="84">
        <f>'1.HD'!Q22</f>
        <v>0</v>
      </c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</row>
    <row r="93" spans="1:51" ht="13.1" hidden="1" customHeight="1" thickBot="1">
      <c r="A93" s="186"/>
      <c r="B93" s="188" t="s">
        <v>37</v>
      </c>
      <c r="C93" s="83" t="str">
        <f>'1.HD'!V21</f>
        <v>Klusáček Jiří</v>
      </c>
      <c r="D93" s="83">
        <f>'1.HD'!X21</f>
        <v>202</v>
      </c>
      <c r="E93" s="84">
        <f>'1.HD'!Y21</f>
        <v>1</v>
      </c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</row>
    <row r="94" spans="1:51" ht="13.1" hidden="1" customHeight="1" thickBot="1">
      <c r="A94" s="186"/>
      <c r="B94" s="189"/>
      <c r="C94" s="83" t="str">
        <f>'1.HD'!V22</f>
        <v>Klusáčková Dana</v>
      </c>
      <c r="D94" s="83">
        <f>'1.HD'!X22</f>
        <v>184</v>
      </c>
      <c r="E94" s="84">
        <f>'1.HD'!Y22</f>
        <v>1</v>
      </c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</row>
    <row r="95" spans="1:51" ht="25" hidden="1" customHeight="1" thickBot="1">
      <c r="A95" s="186"/>
      <c r="B95" s="188" t="s">
        <v>38</v>
      </c>
      <c r="C95" s="83" t="str">
        <f>'1.HD'!AC21</f>
        <v>Motyka Vlastimil</v>
      </c>
      <c r="D95" s="83">
        <f>'1.HD'!AB21</f>
        <v>166</v>
      </c>
      <c r="E95" s="84">
        <f>'1.HD'!AA21</f>
        <v>0</v>
      </c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</row>
    <row r="96" spans="1:51" ht="25" hidden="1" customHeight="1" thickBot="1">
      <c r="A96" s="187"/>
      <c r="B96" s="189"/>
      <c r="C96" s="83" t="str">
        <f>'1.HD'!AC22</f>
        <v>Mihalcsak Silvestr</v>
      </c>
      <c r="D96" s="83">
        <f>'1.HD'!AB22</f>
        <v>154</v>
      </c>
      <c r="E96" s="84">
        <f>'1.HD'!AA22</f>
        <v>0</v>
      </c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</row>
    <row r="97" spans="1:51" ht="25" hidden="1" customHeight="1" thickBot="1">
      <c r="A97" s="185" t="s">
        <v>37</v>
      </c>
      <c r="B97" s="188" t="s">
        <v>33</v>
      </c>
      <c r="C97" s="83" t="str">
        <f>'1.HD'!B26</f>
        <v>Müller Vladimír</v>
      </c>
      <c r="D97" s="83">
        <f>'1.HD'!D26</f>
        <v>180</v>
      </c>
      <c r="E97" s="84">
        <f>'1.HD'!E26</f>
        <v>0</v>
      </c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</row>
    <row r="98" spans="1:51" ht="25" hidden="1" customHeight="1" thickBot="1">
      <c r="A98" s="186"/>
      <c r="B98" s="189"/>
      <c r="C98" s="83" t="str">
        <f>'1.HD'!B27</f>
        <v>Pazděra Jaroslav</v>
      </c>
      <c r="D98" s="83">
        <f>'1.HD'!D27</f>
        <v>201</v>
      </c>
      <c r="E98" s="84">
        <f>'1.HD'!E27</f>
        <v>0</v>
      </c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</row>
    <row r="99" spans="1:51" ht="25" hidden="1" customHeight="1" thickBot="1">
      <c r="A99" s="186"/>
      <c r="B99" s="188" t="s">
        <v>34</v>
      </c>
      <c r="C99" s="83" t="str">
        <f>'1.HD'!I26</f>
        <v>Klusáček Jiří</v>
      </c>
      <c r="D99" s="83">
        <f>'1.HD'!H26</f>
        <v>211</v>
      </c>
      <c r="E99" s="84">
        <f>'1.HD'!G26</f>
        <v>1</v>
      </c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</row>
    <row r="100" spans="1:51" ht="25" hidden="1" customHeight="1" thickBot="1">
      <c r="A100" s="186"/>
      <c r="B100" s="189"/>
      <c r="C100" s="83" t="str">
        <f>'1.HD'!I27</f>
        <v>Klusáčková Dana</v>
      </c>
      <c r="D100" s="83">
        <f>'1.HD'!H27</f>
        <v>221</v>
      </c>
      <c r="E100" s="84">
        <f>'1.HD'!G27</f>
        <v>1</v>
      </c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</row>
    <row r="101" spans="1:51" ht="25" hidden="1" customHeight="1" thickBot="1">
      <c r="A101" s="186"/>
      <c r="B101" s="188" t="s">
        <v>35</v>
      </c>
      <c r="C101" s="83" t="str">
        <f>'1.HD'!L26</f>
        <v>Lysek Petr</v>
      </c>
      <c r="D101" s="83">
        <f>'1.HD'!N26</f>
        <v>181</v>
      </c>
      <c r="E101" s="84">
        <f>'1.HD'!O26</f>
        <v>1</v>
      </c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</row>
    <row r="102" spans="1:51" ht="25" hidden="1" customHeight="1" thickBot="1">
      <c r="A102" s="186"/>
      <c r="B102" s="189"/>
      <c r="C102" s="83" t="str">
        <f>'1.HD'!L27</f>
        <v>Mihulka Josef</v>
      </c>
      <c r="D102" s="83">
        <f>'1.HD'!N27</f>
        <v>178</v>
      </c>
      <c r="E102" s="84">
        <f>'1.HD'!O27</f>
        <v>0</v>
      </c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</row>
    <row r="103" spans="1:51" ht="25" hidden="1" customHeight="1" thickBot="1">
      <c r="A103" s="186"/>
      <c r="B103" s="188" t="s">
        <v>36</v>
      </c>
      <c r="C103" s="83" t="str">
        <f>'1.HD'!S26</f>
        <v>Motyka Vlastimil</v>
      </c>
      <c r="D103" s="83">
        <f>'1.HD'!R26</f>
        <v>159</v>
      </c>
      <c r="E103" s="84">
        <f>'1.HD'!Q26</f>
        <v>0</v>
      </c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</row>
    <row r="104" spans="1:51" ht="25" hidden="1" customHeight="1" thickBot="1">
      <c r="A104" s="186"/>
      <c r="B104" s="189"/>
      <c r="C104" s="83" t="str">
        <f>'1.HD'!S27</f>
        <v>Mihalcsak Silvestr</v>
      </c>
      <c r="D104" s="83">
        <f>'1.HD'!R27</f>
        <v>201</v>
      </c>
      <c r="E104" s="84">
        <f>'1.HD'!Q27</f>
        <v>1</v>
      </c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</row>
    <row r="105" spans="1:51" ht="25" hidden="1" customHeight="1" thickBot="1">
      <c r="A105" s="186"/>
      <c r="B105" s="188" t="s">
        <v>37</v>
      </c>
      <c r="C105" s="83" t="str">
        <f>'1.HD'!V26</f>
        <v>Dvořák Radek</v>
      </c>
      <c r="D105" s="83">
        <f>'1.HD'!X26</f>
        <v>203</v>
      </c>
      <c r="E105" s="84">
        <f>'1.HD'!Y26</f>
        <v>1</v>
      </c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</row>
    <row r="106" spans="1:51" ht="25" hidden="1" customHeight="1" thickBot="1">
      <c r="A106" s="186"/>
      <c r="B106" s="189"/>
      <c r="C106" s="83" t="str">
        <f>'1.HD'!V27</f>
        <v>Fabrigerová Anna</v>
      </c>
      <c r="D106" s="83">
        <f>'1.HD'!X27</f>
        <v>184</v>
      </c>
      <c r="E106" s="84">
        <f>'1.HD'!Y27</f>
        <v>1</v>
      </c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</row>
    <row r="107" spans="1:51" ht="25" hidden="1" customHeight="1" thickBot="1">
      <c r="A107" s="186"/>
      <c r="B107" s="188" t="s">
        <v>38</v>
      </c>
      <c r="C107" s="83" t="str">
        <f>'1.HD'!AC26</f>
        <v>Orságová Jana</v>
      </c>
      <c r="D107" s="83">
        <f>'1.HD'!AB26</f>
        <v>159</v>
      </c>
      <c r="E107" s="84">
        <f>'1.HD'!AA26</f>
        <v>0</v>
      </c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</row>
    <row r="108" spans="1:51" ht="25" hidden="1" customHeight="1" thickBot="1">
      <c r="A108" s="187"/>
      <c r="B108" s="189"/>
      <c r="C108" s="83" t="str">
        <f>'1.HD'!AC27</f>
        <v>Orság Karel</v>
      </c>
      <c r="D108" s="83">
        <f>'1.HD'!AB27</f>
        <v>161</v>
      </c>
      <c r="E108" s="84">
        <f>'1.HD'!AA27</f>
        <v>0</v>
      </c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</row>
  </sheetData>
  <sheetProtection password="C75C" sheet="1" objects="1" scenarios="1"/>
  <mergeCells count="55">
    <mergeCell ref="A97:A108"/>
    <mergeCell ref="B97:B98"/>
    <mergeCell ref="B99:B100"/>
    <mergeCell ref="B101:B102"/>
    <mergeCell ref="B103:B104"/>
    <mergeCell ref="B105:B106"/>
    <mergeCell ref="B107:B108"/>
    <mergeCell ref="A85:A96"/>
    <mergeCell ref="B85:B86"/>
    <mergeCell ref="B87:B88"/>
    <mergeCell ref="B89:B90"/>
    <mergeCell ref="B91:B92"/>
    <mergeCell ref="B93:B94"/>
    <mergeCell ref="B95:B96"/>
    <mergeCell ref="A73:A84"/>
    <mergeCell ref="B73:B74"/>
    <mergeCell ref="B75:B76"/>
    <mergeCell ref="B77:B78"/>
    <mergeCell ref="B79:B80"/>
    <mergeCell ref="B81:B82"/>
    <mergeCell ref="B83:B84"/>
    <mergeCell ref="A61:A72"/>
    <mergeCell ref="B61:B62"/>
    <mergeCell ref="B63:B64"/>
    <mergeCell ref="B65:B66"/>
    <mergeCell ref="B67:B68"/>
    <mergeCell ref="B69:B70"/>
    <mergeCell ref="B71:B72"/>
    <mergeCell ref="AK48:AO48"/>
    <mergeCell ref="AP48:AT48"/>
    <mergeCell ref="AU48:AY48"/>
    <mergeCell ref="A49:A60"/>
    <mergeCell ref="B49:B50"/>
    <mergeCell ref="B51:B52"/>
    <mergeCell ref="B53:B54"/>
    <mergeCell ref="B55:B56"/>
    <mergeCell ref="B57:B58"/>
    <mergeCell ref="AA48:AE48"/>
    <mergeCell ref="B59:B60"/>
    <mergeCell ref="G15:L15"/>
    <mergeCell ref="R15:T15"/>
    <mergeCell ref="V15:X15"/>
    <mergeCell ref="Z15:AB15"/>
    <mergeCell ref="AF48:AJ48"/>
    <mergeCell ref="C2:Q2"/>
    <mergeCell ref="C3:L4"/>
    <mergeCell ref="N3:N5"/>
    <mergeCell ref="O3:O5"/>
    <mergeCell ref="P3:P5"/>
    <mergeCell ref="Q3:Q5"/>
    <mergeCell ref="D5:E5"/>
    <mergeCell ref="F5:G5"/>
    <mergeCell ref="H5:I5"/>
    <mergeCell ref="J5:K5"/>
    <mergeCell ref="L5:M5"/>
  </mergeCells>
  <conditionalFormatting sqref="S29:S40 W17:X40 AA17:AB40">
    <cfRule type="cellIs" dxfId="2" priority="1" operator="lessThan">
      <formula>1</formula>
    </cfRule>
  </conditionalFormatting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44"/>
  <sheetViews>
    <sheetView showGridLines="0" topLeftCell="D10" zoomScale="85" zoomScaleNormal="85" workbookViewId="0">
      <selection activeCell="AB28" sqref="AB28"/>
    </sheetView>
  </sheetViews>
  <sheetFormatPr defaultColWidth="8.75" defaultRowHeight="12.9"/>
  <cols>
    <col min="1" max="1" width="8.5" style="14" customWidth="1"/>
    <col min="2" max="2" width="18.75" style="14" customWidth="1"/>
    <col min="3" max="3" width="2.75" style="14" customWidth="1"/>
    <col min="4" max="4" width="6.75" style="14" customWidth="1"/>
    <col min="5" max="5" width="3.75" style="14" customWidth="1"/>
    <col min="6" max="6" width="1.25" style="14" customWidth="1"/>
    <col min="7" max="7" width="3.75" style="14" customWidth="1"/>
    <col min="8" max="8" width="6.75" style="14" customWidth="1"/>
    <col min="9" max="9" width="18.75" style="14" customWidth="1"/>
    <col min="10" max="10" width="2.75" style="14" customWidth="1"/>
    <col min="11" max="11" width="1.75" style="14" customWidth="1"/>
    <col min="12" max="12" width="18.75" style="14" customWidth="1"/>
    <col min="13" max="13" width="2.75" style="14" customWidth="1"/>
    <col min="14" max="14" width="6.75" style="14" customWidth="1"/>
    <col min="15" max="15" width="3.75" style="14" customWidth="1"/>
    <col min="16" max="16" width="1.25" style="14" customWidth="1"/>
    <col min="17" max="17" width="3.75" style="14" customWidth="1"/>
    <col min="18" max="18" width="6.75" style="14" customWidth="1"/>
    <col min="19" max="19" width="18.75" style="14" customWidth="1"/>
    <col min="20" max="20" width="2.75" style="14" customWidth="1"/>
    <col min="21" max="21" width="1.75" style="14" customWidth="1"/>
    <col min="22" max="22" width="18.75" style="14" customWidth="1"/>
    <col min="23" max="23" width="2.75" style="14" customWidth="1"/>
    <col min="24" max="24" width="6.75" style="14" customWidth="1"/>
    <col min="25" max="25" width="3.75" style="14" customWidth="1"/>
    <col min="26" max="26" width="1.25" style="14" customWidth="1"/>
    <col min="27" max="27" width="3.75" style="14" customWidth="1"/>
    <col min="28" max="28" width="6.75" style="14" customWidth="1"/>
    <col min="29" max="29" width="18.75" style="14" customWidth="1"/>
    <col min="30" max="30" width="2.75" style="14" customWidth="1"/>
    <col min="31" max="31" width="1.75" style="14" customWidth="1"/>
    <col min="32" max="32" width="10.75" style="14" customWidth="1"/>
    <col min="33" max="35" width="8.5" style="14" customWidth="1"/>
    <col min="36" max="40" width="1.75" style="14" customWidth="1"/>
    <col min="41" max="41" width="17.75" style="14" customWidth="1"/>
    <col min="42" max="42" width="7.75" style="14" customWidth="1"/>
    <col min="43" max="43" width="17.75" style="14" customWidth="1"/>
    <col min="44" max="44" width="7.75" style="14" customWidth="1"/>
    <col min="45" max="45" width="17.75" style="14" customWidth="1"/>
    <col min="46" max="46" width="7.75" style="14" customWidth="1"/>
    <col min="47" max="47" width="17.75" style="14" customWidth="1"/>
    <col min="48" max="48" width="7.75" style="14" customWidth="1"/>
    <col min="49" max="49" width="17.75" style="14" customWidth="1"/>
    <col min="50" max="50" width="7.75" style="14" customWidth="1"/>
    <col min="51" max="51" width="17.75" style="14" customWidth="1"/>
    <col min="52" max="52" width="7.75" style="14" customWidth="1"/>
    <col min="53" max="16384" width="8.75" style="14"/>
  </cols>
  <sheetData>
    <row r="1" spans="1:52" ht="59.3" customHeight="1">
      <c r="A1" s="98"/>
      <c r="B1" s="195" t="s">
        <v>50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</row>
    <row r="2" spans="1:52" ht="13.6" thickBot="1">
      <c r="A2" s="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200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</row>
    <row r="3" spans="1:52" ht="14.95" customHeight="1" thickBot="1">
      <c r="A3" s="99"/>
      <c r="B3" s="100"/>
      <c r="C3" s="100"/>
      <c r="D3" s="101">
        <v>1</v>
      </c>
      <c r="E3" s="101"/>
      <c r="F3" s="101" t="s">
        <v>10</v>
      </c>
      <c r="G3" s="101"/>
      <c r="H3" s="101">
        <v>2</v>
      </c>
      <c r="I3" s="100"/>
      <c r="J3" s="100"/>
      <c r="K3" s="102"/>
      <c r="L3" s="100"/>
      <c r="M3" s="100"/>
      <c r="N3" s="101">
        <v>3</v>
      </c>
      <c r="O3" s="101"/>
      <c r="P3" s="101" t="s">
        <v>10</v>
      </c>
      <c r="Q3" s="101"/>
      <c r="R3" s="101">
        <v>4</v>
      </c>
      <c r="S3" s="100"/>
      <c r="T3" s="100"/>
      <c r="U3" s="102"/>
      <c r="V3" s="100"/>
      <c r="W3" s="100"/>
      <c r="X3" s="101">
        <v>5</v>
      </c>
      <c r="Y3" s="101"/>
      <c r="Z3" s="101" t="s">
        <v>10</v>
      </c>
      <c r="AA3" s="101"/>
      <c r="AB3" s="101">
        <v>6</v>
      </c>
      <c r="AC3" s="100"/>
      <c r="AD3" s="100"/>
      <c r="AE3" s="103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</row>
    <row r="4" spans="1:52" ht="19.05" customHeight="1" thickTop="1" thickBot="1">
      <c r="A4" s="192" t="s">
        <v>5</v>
      </c>
      <c r="B4" s="190" t="str">
        <f>AQ5</f>
        <v>Chozrasčot</v>
      </c>
      <c r="C4" s="104"/>
      <c r="D4" s="4">
        <f>E5+E6+E7</f>
        <v>3</v>
      </c>
      <c r="E4" s="4"/>
      <c r="F4" s="105" t="s">
        <v>10</v>
      </c>
      <c r="G4" s="105"/>
      <c r="H4" s="4">
        <f>G5+G6+G7</f>
        <v>1</v>
      </c>
      <c r="I4" s="193" t="str">
        <f>AW5</f>
        <v>Baracuda</v>
      </c>
      <c r="J4" s="106"/>
      <c r="K4" s="107"/>
      <c r="L4" s="190" t="str">
        <f>AU5</f>
        <v>Alfa</v>
      </c>
      <c r="M4" s="104"/>
      <c r="N4" s="4">
        <f>O5+O6+O7</f>
        <v>3</v>
      </c>
      <c r="O4" s="4"/>
      <c r="P4" s="105" t="s">
        <v>10</v>
      </c>
      <c r="Q4" s="105"/>
      <c r="R4" s="4">
        <f>Q5+Q6+Q7</f>
        <v>1</v>
      </c>
      <c r="S4" s="193" t="str">
        <f>AY5</f>
        <v>Za Řekou</v>
      </c>
      <c r="T4" s="106"/>
      <c r="U4" s="107"/>
      <c r="V4" s="190" t="str">
        <f>AO5</f>
        <v>Splav</v>
      </c>
      <c r="W4" s="104"/>
      <c r="X4" s="4">
        <f>Y5+Y6+Y7</f>
        <v>0</v>
      </c>
      <c r="Y4" s="4"/>
      <c r="Z4" s="105" t="s">
        <v>10</v>
      </c>
      <c r="AA4" s="105"/>
      <c r="AB4" s="4">
        <f>AA5+AA6+AA7</f>
        <v>4</v>
      </c>
      <c r="AC4" s="193" t="str">
        <f>AS5</f>
        <v>Jadran</v>
      </c>
      <c r="AD4" s="106"/>
      <c r="AE4" s="108"/>
      <c r="AF4" s="109"/>
      <c r="AG4" s="109"/>
      <c r="AH4" s="109"/>
      <c r="AI4" s="109"/>
      <c r="AJ4" s="109"/>
      <c r="AK4" s="109"/>
      <c r="AL4" s="109"/>
      <c r="AM4" s="109"/>
      <c r="AN4" s="98"/>
      <c r="AO4" s="110">
        <v>1</v>
      </c>
      <c r="AP4" s="111"/>
      <c r="AQ4" s="110">
        <v>2</v>
      </c>
      <c r="AR4" s="111"/>
      <c r="AS4" s="110">
        <v>3</v>
      </c>
      <c r="AT4" s="111"/>
      <c r="AU4" s="110">
        <v>4</v>
      </c>
      <c r="AV4" s="111"/>
      <c r="AW4" s="110">
        <v>5</v>
      </c>
      <c r="AX4" s="111"/>
      <c r="AY4" s="110">
        <v>6</v>
      </c>
      <c r="AZ4" s="111"/>
    </row>
    <row r="5" spans="1:52" ht="23.1" customHeight="1" thickTop="1" thickBot="1">
      <c r="A5" s="192"/>
      <c r="B5" s="191"/>
      <c r="C5" s="112" t="s">
        <v>21</v>
      </c>
      <c r="D5" s="113">
        <f>IF(D6+D7&gt;0,C6+D6+C7+D7,0)</f>
        <v>382</v>
      </c>
      <c r="E5" s="114">
        <f>IF(D5&gt;0,IF(D5&gt;H5,2,IF(D5=H5,1,0)),0)</f>
        <v>2</v>
      </c>
      <c r="F5" s="115" t="s">
        <v>11</v>
      </c>
      <c r="G5" s="116">
        <f>IF(H5&gt;0,IF(H5&gt;D5,2,IF(H5=D5,1,0)),0)</f>
        <v>0</v>
      </c>
      <c r="H5" s="113">
        <f>IF(H6+H7&gt;0,H6+J6+H7+J7,0)</f>
        <v>362</v>
      </c>
      <c r="I5" s="194"/>
      <c r="J5" s="112" t="s">
        <v>21</v>
      </c>
      <c r="K5" s="117"/>
      <c r="L5" s="191"/>
      <c r="M5" s="112" t="s">
        <v>21</v>
      </c>
      <c r="N5" s="113">
        <f>IF(N6+N7&gt;0,M6+N6+M7+N7,0)</f>
        <v>389</v>
      </c>
      <c r="O5" s="114">
        <f>IF(N5&gt;0,IF(N5&gt;R5,2,IF(N5=R5,1,0)),0)</f>
        <v>2</v>
      </c>
      <c r="P5" s="115" t="s">
        <v>11</v>
      </c>
      <c r="Q5" s="116">
        <f>IF(R5&gt;0,IF(R5&gt;N5,2,IF(R5=N5,1,0)),0)</f>
        <v>0</v>
      </c>
      <c r="R5" s="113">
        <f>IF(R6+R7&gt;0,R6+T6+R7+T7,0)</f>
        <v>362</v>
      </c>
      <c r="S5" s="194"/>
      <c r="T5" s="112" t="s">
        <v>21</v>
      </c>
      <c r="U5" s="117"/>
      <c r="V5" s="191"/>
      <c r="W5" s="112" t="s">
        <v>21</v>
      </c>
      <c r="X5" s="113">
        <f>IF(X6+X7&gt;0,W6+X6+W7+X7,0)</f>
        <v>303</v>
      </c>
      <c r="Y5" s="114">
        <f>IF(X5&gt;0,IF(X5&gt;AB5,2,IF(X5=AB5,1,0)),0)</f>
        <v>0</v>
      </c>
      <c r="Z5" s="115" t="s">
        <v>11</v>
      </c>
      <c r="AA5" s="116">
        <f>IF(AB5&gt;0,IF(AB5&gt;X5,2,IF(AB5=X5,1,0)),0)</f>
        <v>2</v>
      </c>
      <c r="AB5" s="113">
        <f>IF(AB6+AB7&gt;0,AB6+AD6+AB7+AD7,0)</f>
        <v>327</v>
      </c>
      <c r="AC5" s="194"/>
      <c r="AD5" s="112" t="s">
        <v>21</v>
      </c>
      <c r="AE5" s="108"/>
      <c r="AF5" s="98"/>
      <c r="AG5" s="98"/>
      <c r="AH5" s="98"/>
      <c r="AI5" s="98"/>
      <c r="AJ5" s="98"/>
      <c r="AK5" s="98"/>
      <c r="AL5" s="98"/>
      <c r="AM5" s="98"/>
      <c r="AN5" s="98"/>
      <c r="AO5" s="143" t="s">
        <v>22</v>
      </c>
      <c r="AP5" s="118"/>
      <c r="AQ5" s="144" t="s">
        <v>23</v>
      </c>
      <c r="AR5" s="118"/>
      <c r="AS5" s="144" t="s">
        <v>24</v>
      </c>
      <c r="AT5" s="118"/>
      <c r="AU5" s="144" t="s">
        <v>25</v>
      </c>
      <c r="AV5" s="118"/>
      <c r="AW5" s="144" t="s">
        <v>26</v>
      </c>
      <c r="AX5" s="118"/>
      <c r="AY5" s="144" t="s">
        <v>20</v>
      </c>
      <c r="AZ5" s="118"/>
    </row>
    <row r="6" spans="1:52" ht="12.75" customHeight="1" thickTop="1" thickBot="1">
      <c r="A6" s="192"/>
      <c r="B6" s="6" t="s">
        <v>14</v>
      </c>
      <c r="C6" s="120">
        <f>VLOOKUP(B6,$AU$13:$AV$36,2,FALSE)</f>
        <v>0</v>
      </c>
      <c r="D6" s="5">
        <v>168</v>
      </c>
      <c r="E6" s="121">
        <f>IF(D6&gt;0,IF(D6+C6&gt;H6+J6,1,IF(D6+C6=H6+J6,0.5,0)),0)</f>
        <v>0</v>
      </c>
      <c r="F6" s="122" t="s">
        <v>10</v>
      </c>
      <c r="G6" s="123">
        <f>IF(H6&gt;0,IF(H6+J6&gt;D6+C6,1,IF(H6+J6=D6+C6,0.5,0)),0)</f>
        <v>1</v>
      </c>
      <c r="H6" s="10">
        <v>179</v>
      </c>
      <c r="I6" s="8" t="s">
        <v>30</v>
      </c>
      <c r="J6" s="120">
        <f>VLOOKUP(I6,$AU$13:$AV$36,2,FALSE)</f>
        <v>0</v>
      </c>
      <c r="K6" s="117"/>
      <c r="L6" s="6" t="s">
        <v>28</v>
      </c>
      <c r="M6" s="120">
        <f>VLOOKUP(L6,$AU$13:$AV$36,2,FALSE)</f>
        <v>0</v>
      </c>
      <c r="N6" s="5">
        <v>197</v>
      </c>
      <c r="O6" s="121">
        <f>IF(N6&gt;0,IF(N6+M6&gt;R6+T6,1,IF(N6+M6=R6+T6,0.5,0)),0)</f>
        <v>1</v>
      </c>
      <c r="P6" s="122" t="s">
        <v>10</v>
      </c>
      <c r="Q6" s="123">
        <f>IF(R6&gt;0,IF(R6+T6&gt;N6+M6,1,IF(R6+T6=N6+M6,0.5,0)),0)</f>
        <v>0</v>
      </c>
      <c r="R6" s="10">
        <v>141</v>
      </c>
      <c r="S6" s="8" t="s">
        <v>13</v>
      </c>
      <c r="T6" s="120">
        <f>VLOOKUP(S6,$AU$13:$AV$36,2,FALSE)</f>
        <v>8</v>
      </c>
      <c r="U6" s="117"/>
      <c r="V6" s="6" t="s">
        <v>18</v>
      </c>
      <c r="W6" s="120">
        <f>VLOOKUP(V6,$AU$13:$AV$36,2,FALSE)</f>
        <v>0</v>
      </c>
      <c r="X6" s="5">
        <v>165</v>
      </c>
      <c r="Y6" s="121">
        <f>IF(X6&gt;0,IF(X6+W6&gt;AB6+AD6,1,IF(X6+W6=AB6+AD6,0.5,0)),0)</f>
        <v>0</v>
      </c>
      <c r="Z6" s="122" t="s">
        <v>10</v>
      </c>
      <c r="AA6" s="123">
        <f>IF(AB6&gt;0,IF(AB6+AD6&gt;X6+W6,1,IF(AB6+AD6=X6+W6,0.5,0)),0)</f>
        <v>1</v>
      </c>
      <c r="AB6" s="10">
        <v>173</v>
      </c>
      <c r="AC6" s="8" t="s">
        <v>27</v>
      </c>
      <c r="AD6" s="120">
        <f>VLOOKUP(AC6,$AU$13:$AV$36,2,FALSE)</f>
        <v>0</v>
      </c>
      <c r="AE6" s="108"/>
      <c r="AF6" s="98"/>
      <c r="AG6" s="98"/>
      <c r="AH6" s="98"/>
      <c r="AI6" s="98"/>
      <c r="AJ6" s="98"/>
      <c r="AK6" s="98"/>
      <c r="AL6" s="98"/>
      <c r="AM6" s="98"/>
      <c r="AN6" s="98"/>
      <c r="AO6" s="124"/>
      <c r="AP6" s="125" t="s">
        <v>21</v>
      </c>
      <c r="AQ6" s="119"/>
      <c r="AR6" s="125" t="s">
        <v>21</v>
      </c>
      <c r="AS6" s="119"/>
      <c r="AT6" s="125" t="s">
        <v>21</v>
      </c>
      <c r="AU6" s="119"/>
      <c r="AV6" s="125" t="s">
        <v>21</v>
      </c>
      <c r="AW6" s="119"/>
      <c r="AX6" s="125" t="s">
        <v>21</v>
      </c>
      <c r="AY6" s="119"/>
      <c r="AZ6" s="125" t="s">
        <v>21</v>
      </c>
    </row>
    <row r="7" spans="1:52" ht="14.95" thickTop="1" thickBot="1">
      <c r="A7" s="192"/>
      <c r="B7" s="7" t="s">
        <v>17</v>
      </c>
      <c r="C7" s="120">
        <f>VLOOKUP(B7,$AU$13:$AV$36,2,FALSE)</f>
        <v>8</v>
      </c>
      <c r="D7" s="12">
        <v>206</v>
      </c>
      <c r="E7" s="126">
        <f>IF(D7&gt;0,IF(D7+C7&gt;H7+J7,1,IF(D7+C7=H7+J7,0.5,0)),0)</f>
        <v>1</v>
      </c>
      <c r="F7" s="127" t="s">
        <v>10</v>
      </c>
      <c r="G7" s="128">
        <f>IF(H7&gt;0,IF(H7+J7&gt;D7+C7,1,IF(H7+J7=D7+C7,0.5,0)),0)</f>
        <v>0</v>
      </c>
      <c r="H7" s="11">
        <v>175</v>
      </c>
      <c r="I7" s="8" t="s">
        <v>29</v>
      </c>
      <c r="J7" s="120">
        <f>VLOOKUP(I7,$AU$13:$AV$36,2,FALSE)</f>
        <v>8</v>
      </c>
      <c r="K7" s="129"/>
      <c r="L7" s="6" t="s">
        <v>12</v>
      </c>
      <c r="M7" s="120">
        <f>VLOOKUP(L7,$AU$13:$AV$36,2,FALSE)</f>
        <v>0</v>
      </c>
      <c r="N7" s="12">
        <v>192</v>
      </c>
      <c r="O7" s="126">
        <f>IF(N7&gt;0,IF(N7+M7&gt;R7+T7,1,IF(N7+M7=R7+T7,0.5,0)),0)</f>
        <v>0</v>
      </c>
      <c r="P7" s="127" t="s">
        <v>10</v>
      </c>
      <c r="Q7" s="128">
        <f>IF(R7&gt;0,IF(R7+T7&gt;N7+M7,1,IF(R7+T7=N7+M7,0.5,0)),0)</f>
        <v>1</v>
      </c>
      <c r="R7" s="11">
        <v>213</v>
      </c>
      <c r="S7" s="8" t="s">
        <v>16</v>
      </c>
      <c r="T7" s="120">
        <f>VLOOKUP(S7,$AU$13:$AV$36,2,FALSE)</f>
        <v>0</v>
      </c>
      <c r="U7" s="129"/>
      <c r="V7" s="7" t="s">
        <v>31</v>
      </c>
      <c r="W7" s="120">
        <f>VLOOKUP(V7,$AU$13:$AV$36,2,FALSE)</f>
        <v>0</v>
      </c>
      <c r="X7" s="12">
        <v>138</v>
      </c>
      <c r="Y7" s="126">
        <f>IF(X7&gt;0,IF(X7+W7&gt;AB7+AD7,1,IF(X7+W7=AB7+AD7,0.5,0)),0)</f>
        <v>0</v>
      </c>
      <c r="Z7" s="127" t="s">
        <v>10</v>
      </c>
      <c r="AA7" s="128">
        <f>IF(AB7&gt;0,IF(AB7+AD7&gt;X7+W7,1,IF(AB7+AD7=X7+W7,0.5,0)),0)</f>
        <v>1</v>
      </c>
      <c r="AB7" s="11">
        <v>154</v>
      </c>
      <c r="AC7" s="8" t="s">
        <v>15</v>
      </c>
      <c r="AD7" s="120">
        <f>VLOOKUP(AC7,$AU$13:$AV$36,2,FALSE)</f>
        <v>0</v>
      </c>
      <c r="AE7" s="108"/>
      <c r="AF7" s="98"/>
      <c r="AG7" s="98"/>
      <c r="AH7" s="98"/>
      <c r="AI7" s="98"/>
      <c r="AJ7" s="98"/>
      <c r="AK7" s="98"/>
      <c r="AL7" s="98"/>
      <c r="AM7" s="98"/>
      <c r="AN7" s="98"/>
      <c r="AO7" s="145" t="s">
        <v>18</v>
      </c>
      <c r="AP7" s="146">
        <v>0</v>
      </c>
      <c r="AQ7" s="145" t="s">
        <v>17</v>
      </c>
      <c r="AR7" s="146">
        <v>8</v>
      </c>
      <c r="AS7" s="145" t="s">
        <v>15</v>
      </c>
      <c r="AT7" s="146"/>
      <c r="AU7" s="145" t="s">
        <v>28</v>
      </c>
      <c r="AV7" s="146"/>
      <c r="AW7" s="145" t="s">
        <v>29</v>
      </c>
      <c r="AX7" s="146">
        <v>8</v>
      </c>
      <c r="AY7" s="145" t="s">
        <v>16</v>
      </c>
      <c r="AZ7" s="146"/>
    </row>
    <row r="8" spans="1:52" ht="14.95" customHeight="1" thickBot="1">
      <c r="A8" s="130"/>
      <c r="B8" s="100"/>
      <c r="C8" s="100"/>
      <c r="D8" s="101">
        <v>1</v>
      </c>
      <c r="E8" s="101"/>
      <c r="F8" s="101" t="s">
        <v>10</v>
      </c>
      <c r="G8" s="101"/>
      <c r="H8" s="101">
        <v>2</v>
      </c>
      <c r="I8" s="100"/>
      <c r="J8" s="100"/>
      <c r="K8" s="102"/>
      <c r="L8" s="100"/>
      <c r="M8" s="100"/>
      <c r="N8" s="101">
        <v>3</v>
      </c>
      <c r="O8" s="101"/>
      <c r="P8" s="101" t="s">
        <v>10</v>
      </c>
      <c r="Q8" s="101"/>
      <c r="R8" s="101">
        <v>4</v>
      </c>
      <c r="S8" s="100"/>
      <c r="T8" s="100"/>
      <c r="U8" s="102"/>
      <c r="V8" s="100"/>
      <c r="W8" s="100"/>
      <c r="X8" s="101">
        <v>5</v>
      </c>
      <c r="Y8" s="101"/>
      <c r="Z8" s="101" t="s">
        <v>10</v>
      </c>
      <c r="AA8" s="101"/>
      <c r="AB8" s="101">
        <v>6</v>
      </c>
      <c r="AC8" s="100"/>
      <c r="AD8" s="100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147" t="s">
        <v>31</v>
      </c>
      <c r="AP8" s="148">
        <v>0</v>
      </c>
      <c r="AQ8" s="147" t="s">
        <v>14</v>
      </c>
      <c r="AR8" s="148"/>
      <c r="AS8" s="147" t="s">
        <v>27</v>
      </c>
      <c r="AT8" s="148"/>
      <c r="AU8" s="147" t="s">
        <v>12</v>
      </c>
      <c r="AV8" s="148"/>
      <c r="AW8" s="147" t="s">
        <v>30</v>
      </c>
      <c r="AX8" s="148"/>
      <c r="AY8" s="147" t="s">
        <v>13</v>
      </c>
      <c r="AZ8" s="148">
        <v>8</v>
      </c>
    </row>
    <row r="9" spans="1:52" ht="19.05" customHeight="1">
      <c r="A9" s="192" t="s">
        <v>6</v>
      </c>
      <c r="B9" s="190" t="str">
        <f>L4</f>
        <v>Alfa</v>
      </c>
      <c r="C9" s="104"/>
      <c r="D9" s="4">
        <f t="shared" ref="D9" si="0">E10+E11+E12</f>
        <v>0</v>
      </c>
      <c r="E9" s="4"/>
      <c r="F9" s="105" t="s">
        <v>10</v>
      </c>
      <c r="G9" s="105"/>
      <c r="H9" s="4">
        <f t="shared" ref="H9" si="1">G10+G11+G12</f>
        <v>4</v>
      </c>
      <c r="I9" s="190" t="str">
        <f>AO5</f>
        <v>Splav</v>
      </c>
      <c r="J9" s="106"/>
      <c r="K9" s="107"/>
      <c r="L9" s="190" t="str">
        <f>S4</f>
        <v>Za Řekou</v>
      </c>
      <c r="M9" s="104"/>
      <c r="N9" s="4">
        <f t="shared" ref="N9" si="2">O10+O11+O12</f>
        <v>1</v>
      </c>
      <c r="O9" s="4"/>
      <c r="P9" s="105" t="s">
        <v>10</v>
      </c>
      <c r="Q9" s="105"/>
      <c r="R9" s="4">
        <f t="shared" ref="R9" si="3">Q10+Q11+Q12</f>
        <v>3</v>
      </c>
      <c r="S9" s="193" t="str">
        <f>AQ5</f>
        <v>Chozrasčot</v>
      </c>
      <c r="T9" s="106"/>
      <c r="U9" s="107"/>
      <c r="V9" s="190" t="str">
        <f>AS5</f>
        <v>Jadran</v>
      </c>
      <c r="W9" s="104"/>
      <c r="X9" s="4">
        <f t="shared" ref="X9" si="4">Y10+Y11+Y12</f>
        <v>4</v>
      </c>
      <c r="Y9" s="4"/>
      <c r="Z9" s="105" t="s">
        <v>10</v>
      </c>
      <c r="AA9" s="105"/>
      <c r="AB9" s="4">
        <f t="shared" ref="AB9" si="5">AA10+AA11+AA12</f>
        <v>0</v>
      </c>
      <c r="AC9" s="193" t="str">
        <f>I4</f>
        <v>Baracuda</v>
      </c>
      <c r="AD9" s="106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149"/>
      <c r="AP9" s="150"/>
      <c r="AQ9" s="149"/>
      <c r="AR9" s="150"/>
      <c r="AS9" s="149"/>
      <c r="AT9" s="150"/>
      <c r="AU9" s="149"/>
      <c r="AV9" s="150"/>
      <c r="AW9" s="149"/>
      <c r="AX9" s="150"/>
      <c r="AY9" s="149"/>
      <c r="AZ9" s="150"/>
    </row>
    <row r="10" spans="1:52" ht="23.1" customHeight="1" thickBot="1">
      <c r="A10" s="192"/>
      <c r="B10" s="191"/>
      <c r="C10" s="112" t="s">
        <v>21</v>
      </c>
      <c r="D10" s="113">
        <f>IF(D11+D12&gt;0,C11+D11+C12+D12,0)</f>
        <v>325</v>
      </c>
      <c r="E10" s="114">
        <f t="shared" ref="E10" si="6">IF(D10&gt;0,IF(D10&gt;H10,2,IF(D10=H10,1,0)),0)</f>
        <v>0</v>
      </c>
      <c r="F10" s="115" t="s">
        <v>11</v>
      </c>
      <c r="G10" s="116">
        <f t="shared" ref="G10" si="7">IF(H10&gt;0,IF(H10&gt;D10,2,IF(H10=D10,1,0)),0)</f>
        <v>2</v>
      </c>
      <c r="H10" s="113">
        <f>IF(H11+H12&gt;0,H11+J11+H12+J12,0)</f>
        <v>422</v>
      </c>
      <c r="I10" s="191"/>
      <c r="J10" s="112" t="s">
        <v>21</v>
      </c>
      <c r="K10" s="117"/>
      <c r="L10" s="191"/>
      <c r="M10" s="112" t="s">
        <v>21</v>
      </c>
      <c r="N10" s="113">
        <f>IF(N11+N12&gt;0,M11+N11+M12+N12,0)</f>
        <v>324</v>
      </c>
      <c r="O10" s="114">
        <f t="shared" ref="O10" si="8">IF(N10&gt;0,IF(N10&gt;R10,2,IF(N10=R10,1,0)),0)</f>
        <v>0</v>
      </c>
      <c r="P10" s="115" t="s">
        <v>11</v>
      </c>
      <c r="Q10" s="116">
        <f t="shared" ref="Q10" si="9">IF(R10&gt;0,IF(R10&gt;N10,2,IF(R10=N10,1,0)),0)</f>
        <v>2</v>
      </c>
      <c r="R10" s="113">
        <f>IF(R11+R12&gt;0,R11+T11+R12+T12,0)</f>
        <v>379</v>
      </c>
      <c r="S10" s="194"/>
      <c r="T10" s="112" t="s">
        <v>21</v>
      </c>
      <c r="U10" s="117"/>
      <c r="V10" s="191"/>
      <c r="W10" s="112" t="s">
        <v>21</v>
      </c>
      <c r="X10" s="113">
        <f t="shared" ref="X10" si="10">W11+X11+W12+X12</f>
        <v>360</v>
      </c>
      <c r="Y10" s="114">
        <f t="shared" ref="Y10" si="11">IF(X10&gt;0,IF(X10&gt;AB10,2,IF(X10=AB10,1,0)),0)</f>
        <v>2</v>
      </c>
      <c r="Z10" s="115" t="s">
        <v>11</v>
      </c>
      <c r="AA10" s="116">
        <f t="shared" ref="AA10" si="12">IF(AB10&gt;0,IF(AB10&gt;X10,2,IF(AB10=X10,1,0)),0)</f>
        <v>0</v>
      </c>
      <c r="AB10" s="113">
        <f>IF(AB11+AB12&gt;0,AB11+AD11+AB12+AD12,0)</f>
        <v>333</v>
      </c>
      <c r="AC10" s="194"/>
      <c r="AD10" s="112" t="s">
        <v>21</v>
      </c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151"/>
      <c r="AP10" s="152"/>
      <c r="AQ10" s="151"/>
      <c r="AR10" s="152"/>
      <c r="AS10" s="151"/>
      <c r="AT10" s="152"/>
      <c r="AU10" s="151"/>
      <c r="AV10" s="152"/>
      <c r="AW10" s="151"/>
      <c r="AX10" s="152"/>
      <c r="AY10" s="151"/>
      <c r="AZ10" s="152"/>
    </row>
    <row r="11" spans="1:52" ht="13.6" thickTop="1">
      <c r="A11" s="192"/>
      <c r="B11" s="6" t="s">
        <v>28</v>
      </c>
      <c r="C11" s="120">
        <f t="shared" ref="C11:C12" si="13">VLOOKUP(B11,$AU$13:$AV$36,2,FALSE)</f>
        <v>0</v>
      </c>
      <c r="D11" s="5">
        <v>141</v>
      </c>
      <c r="E11" s="121">
        <f t="shared" ref="E11:E12" si="14">IF(D11&gt;0,IF(D11+C11&gt;H11+J11,1,IF(D11+C11=H11+J11,0.5,0)),0)</f>
        <v>0</v>
      </c>
      <c r="F11" s="122" t="s">
        <v>10</v>
      </c>
      <c r="G11" s="123">
        <f t="shared" ref="G11:G12" si="15">IF(H11&gt;0,IF(H11+J11&gt;D11+C11,1,IF(H11+J11=D11+C11,0.5,0)),0)</f>
        <v>1</v>
      </c>
      <c r="H11" s="10">
        <v>221</v>
      </c>
      <c r="I11" s="6" t="s">
        <v>31</v>
      </c>
      <c r="J11" s="120">
        <f t="shared" ref="J11:J12" si="16">VLOOKUP(I11,$AU$13:$AV$36,2,FALSE)</f>
        <v>0</v>
      </c>
      <c r="K11" s="117"/>
      <c r="L11" s="6" t="s">
        <v>13</v>
      </c>
      <c r="M11" s="120">
        <f t="shared" ref="M11:M12" si="17">VLOOKUP(L11,$AU$13:$AV$36,2,FALSE)</f>
        <v>8</v>
      </c>
      <c r="N11" s="5">
        <v>175</v>
      </c>
      <c r="O11" s="121">
        <f t="shared" ref="O11:O12" si="18">IF(N11&gt;0,IF(N11+M11&gt;R11+T11,1,IF(N11+M11=R11+T11,0.5,0)),0)</f>
        <v>1</v>
      </c>
      <c r="P11" s="122" t="s">
        <v>10</v>
      </c>
      <c r="Q11" s="123">
        <f t="shared" ref="Q11:Q12" si="19">IF(R11&gt;0,IF(R11+T11&gt;N11+M11,1,IF(R11+T11=N11+M11,0.5,0)),0)</f>
        <v>0</v>
      </c>
      <c r="R11" s="10">
        <v>169</v>
      </c>
      <c r="S11" s="8" t="s">
        <v>14</v>
      </c>
      <c r="T11" s="120">
        <f t="shared" ref="T11:T12" si="20">VLOOKUP(S11,$AU$13:$AV$36,2,FALSE)</f>
        <v>0</v>
      </c>
      <c r="U11" s="117"/>
      <c r="V11" s="6" t="s">
        <v>27</v>
      </c>
      <c r="W11" s="120">
        <f t="shared" ref="W11:W12" si="21">VLOOKUP(V11,$AU$13:$AV$36,2,FALSE)</f>
        <v>0</v>
      </c>
      <c r="X11" s="5">
        <v>176</v>
      </c>
      <c r="Y11" s="121">
        <f t="shared" ref="Y11:Y12" si="22">IF(X11&gt;0,IF(X11+W11&gt;AB11+AD11,1,IF(X11+W11=AB11+AD11,0.5,0)),0)</f>
        <v>1</v>
      </c>
      <c r="Z11" s="122" t="s">
        <v>10</v>
      </c>
      <c r="AA11" s="123">
        <f t="shared" ref="AA11:AA12" si="23">IF(AB11&gt;0,IF(AB11+AD11&gt;X11+W11,1,IF(AB11+AD11=X11+W11,0.5,0)),0)</f>
        <v>0</v>
      </c>
      <c r="AB11" s="10">
        <v>168</v>
      </c>
      <c r="AC11" s="8" t="s">
        <v>30</v>
      </c>
      <c r="AD11" s="120">
        <f t="shared" ref="AD11:AD12" si="24">VLOOKUP(AC11,$AU$13:$AV$36,2,FALSE)</f>
        <v>0</v>
      </c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</row>
    <row r="12" spans="1:52" ht="13.6" thickBot="1">
      <c r="A12" s="192"/>
      <c r="B12" s="6" t="s">
        <v>12</v>
      </c>
      <c r="C12" s="120">
        <f t="shared" si="13"/>
        <v>0</v>
      </c>
      <c r="D12" s="12">
        <v>184</v>
      </c>
      <c r="E12" s="126">
        <f t="shared" si="14"/>
        <v>0</v>
      </c>
      <c r="F12" s="127" t="s">
        <v>10</v>
      </c>
      <c r="G12" s="128">
        <f t="shared" si="15"/>
        <v>1</v>
      </c>
      <c r="H12" s="11">
        <v>201</v>
      </c>
      <c r="I12" s="6" t="s">
        <v>18</v>
      </c>
      <c r="J12" s="120">
        <f t="shared" si="16"/>
        <v>0</v>
      </c>
      <c r="K12" s="129"/>
      <c r="L12" s="7" t="s">
        <v>16</v>
      </c>
      <c r="M12" s="120">
        <f t="shared" si="17"/>
        <v>0</v>
      </c>
      <c r="N12" s="12">
        <v>141</v>
      </c>
      <c r="O12" s="126">
        <f t="shared" si="18"/>
        <v>0</v>
      </c>
      <c r="P12" s="127" t="s">
        <v>10</v>
      </c>
      <c r="Q12" s="128">
        <f t="shared" si="19"/>
        <v>1</v>
      </c>
      <c r="R12" s="11">
        <v>202</v>
      </c>
      <c r="S12" s="8" t="s">
        <v>17</v>
      </c>
      <c r="T12" s="120">
        <f t="shared" si="20"/>
        <v>8</v>
      </c>
      <c r="U12" s="129"/>
      <c r="V12" s="7" t="s">
        <v>15</v>
      </c>
      <c r="W12" s="120">
        <f t="shared" si="21"/>
        <v>0</v>
      </c>
      <c r="X12" s="12">
        <v>184</v>
      </c>
      <c r="Y12" s="126">
        <f t="shared" si="22"/>
        <v>1</v>
      </c>
      <c r="Z12" s="127" t="s">
        <v>10</v>
      </c>
      <c r="AA12" s="128">
        <f t="shared" si="23"/>
        <v>0</v>
      </c>
      <c r="AB12" s="11">
        <v>157</v>
      </c>
      <c r="AC12" s="8" t="s">
        <v>29</v>
      </c>
      <c r="AD12" s="120">
        <f t="shared" si="24"/>
        <v>8</v>
      </c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131" t="s">
        <v>32</v>
      </c>
      <c r="AV12" s="131" t="str">
        <f>AV6</f>
        <v>HDC</v>
      </c>
      <c r="AW12" s="98"/>
      <c r="AX12" s="98"/>
      <c r="AY12" s="98"/>
    </row>
    <row r="13" spans="1:52" ht="14.95" customHeight="1" thickBot="1">
      <c r="A13" s="130"/>
      <c r="B13" s="100"/>
      <c r="C13" s="100"/>
      <c r="D13" s="101">
        <v>1</v>
      </c>
      <c r="E13" s="101"/>
      <c r="F13" s="101" t="s">
        <v>10</v>
      </c>
      <c r="G13" s="101"/>
      <c r="H13" s="101">
        <v>2</v>
      </c>
      <c r="I13" s="100"/>
      <c r="J13" s="100"/>
      <c r="K13" s="102"/>
      <c r="L13" s="100"/>
      <c r="M13" s="100"/>
      <c r="N13" s="101">
        <v>3</v>
      </c>
      <c r="O13" s="101"/>
      <c r="P13" s="101" t="s">
        <v>10</v>
      </c>
      <c r="Q13" s="101"/>
      <c r="R13" s="101">
        <v>4</v>
      </c>
      <c r="S13" s="100"/>
      <c r="T13" s="100"/>
      <c r="U13" s="102"/>
      <c r="V13" s="100"/>
      <c r="W13" s="100"/>
      <c r="X13" s="101">
        <v>5</v>
      </c>
      <c r="Y13" s="101"/>
      <c r="Z13" s="101" t="s">
        <v>10</v>
      </c>
      <c r="AA13" s="101"/>
      <c r="AB13" s="101">
        <v>6</v>
      </c>
      <c r="AC13" s="100"/>
      <c r="AD13" s="100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131" t="str">
        <f>AO7</f>
        <v>Pazděra Jaroslav</v>
      </c>
      <c r="AV13" s="131">
        <f>AP7</f>
        <v>0</v>
      </c>
      <c r="AW13" s="98"/>
      <c r="AX13" s="98"/>
      <c r="AY13" s="98"/>
    </row>
    <row r="14" spans="1:52" ht="19.05" customHeight="1">
      <c r="A14" s="192" t="s">
        <v>7</v>
      </c>
      <c r="B14" s="190" t="str">
        <f>AC9</f>
        <v>Baracuda</v>
      </c>
      <c r="C14" s="104"/>
      <c r="D14" s="4">
        <f t="shared" ref="D14" si="25">E15+E16+E17</f>
        <v>4</v>
      </c>
      <c r="E14" s="4"/>
      <c r="F14" s="105" t="s">
        <v>10</v>
      </c>
      <c r="G14" s="105"/>
      <c r="H14" s="4">
        <f t="shared" ref="H14" si="26">G15+G16+G17</f>
        <v>0</v>
      </c>
      <c r="I14" s="193" t="str">
        <f>B9</f>
        <v>Alfa</v>
      </c>
      <c r="J14" s="106"/>
      <c r="K14" s="107"/>
      <c r="L14" s="190" t="str">
        <f>AQ5</f>
        <v>Chozrasčot</v>
      </c>
      <c r="M14" s="104"/>
      <c r="N14" s="4">
        <f t="shared" ref="N14" si="27">O15+O16+O17</f>
        <v>4</v>
      </c>
      <c r="O14" s="4"/>
      <c r="P14" s="105" t="s">
        <v>10</v>
      </c>
      <c r="Q14" s="105"/>
      <c r="R14" s="4">
        <f t="shared" ref="R14" si="28">Q15+Q16+Q17</f>
        <v>0</v>
      </c>
      <c r="S14" s="193" t="str">
        <f>AS5</f>
        <v>Jadran</v>
      </c>
      <c r="T14" s="106"/>
      <c r="U14" s="107"/>
      <c r="V14" s="190" t="str">
        <f>L9</f>
        <v>Za Řekou</v>
      </c>
      <c r="W14" s="104"/>
      <c r="X14" s="4">
        <f t="shared" ref="X14" si="29">Y15+Y16+Y17</f>
        <v>1</v>
      </c>
      <c r="Y14" s="4"/>
      <c r="Z14" s="105" t="s">
        <v>10</v>
      </c>
      <c r="AA14" s="105"/>
      <c r="AB14" s="4">
        <f t="shared" ref="AB14" si="30">AA15+AA16+AA17</f>
        <v>3</v>
      </c>
      <c r="AC14" s="190" t="str">
        <f>AO5</f>
        <v>Splav</v>
      </c>
      <c r="AD14" s="106"/>
      <c r="AE14" s="99"/>
      <c r="AF14" s="99"/>
      <c r="AG14" s="99"/>
      <c r="AH14" s="99"/>
      <c r="AI14" s="99"/>
      <c r="AJ14" s="99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131" t="str">
        <f t="shared" ref="AU14:AU16" si="31">AO8</f>
        <v>Müller Vladimír</v>
      </c>
      <c r="AV14" s="131">
        <f t="shared" ref="AV14:AV16" si="32">AP8</f>
        <v>0</v>
      </c>
      <c r="AW14" s="98"/>
      <c r="AX14" s="98"/>
      <c r="AY14" s="98"/>
    </row>
    <row r="15" spans="1:52" ht="23.1" customHeight="1">
      <c r="A15" s="192"/>
      <c r="B15" s="191"/>
      <c r="C15" s="112" t="s">
        <v>21</v>
      </c>
      <c r="D15" s="113">
        <f>IF(D16+D17&gt;0,C16+D16+C17+D17,0)</f>
        <v>333</v>
      </c>
      <c r="E15" s="114">
        <f t="shared" ref="E15" si="33">IF(D15&gt;0,IF(D15&gt;H15,2,IF(D15=H15,1,0)),0)</f>
        <v>2</v>
      </c>
      <c r="F15" s="115" t="s">
        <v>11</v>
      </c>
      <c r="G15" s="116">
        <f t="shared" ref="G15" si="34">IF(H15&gt;0,IF(H15&gt;D15,2,IF(H15=D15,1,0)),0)</f>
        <v>0</v>
      </c>
      <c r="H15" s="113">
        <f>IF(H16+H17&gt;0,H16+J16+H17+J17,0)</f>
        <v>317</v>
      </c>
      <c r="I15" s="194"/>
      <c r="J15" s="112" t="s">
        <v>21</v>
      </c>
      <c r="K15" s="117"/>
      <c r="L15" s="191"/>
      <c r="M15" s="112" t="s">
        <v>21</v>
      </c>
      <c r="N15" s="113">
        <f>IF(N16+N17&gt;0,M16+N16+M17+N17,0)</f>
        <v>358</v>
      </c>
      <c r="O15" s="114">
        <f t="shared" ref="O15" si="35">IF(N15&gt;0,IF(N15&gt;R15,2,IF(N15=R15,1,0)),0)</f>
        <v>2</v>
      </c>
      <c r="P15" s="115" t="s">
        <v>11</v>
      </c>
      <c r="Q15" s="116">
        <f t="shared" ref="Q15" si="36">IF(R15&gt;0,IF(R15&gt;N15,2,IF(R15=N15,1,0)),0)</f>
        <v>0</v>
      </c>
      <c r="R15" s="113">
        <f>IF(R16+R17&gt;0,R16+T16+R17+T17,0)</f>
        <v>322</v>
      </c>
      <c r="S15" s="194"/>
      <c r="T15" s="112" t="s">
        <v>21</v>
      </c>
      <c r="U15" s="117"/>
      <c r="V15" s="191"/>
      <c r="W15" s="112" t="s">
        <v>21</v>
      </c>
      <c r="X15" s="113">
        <f>IF(X16+X17&gt;0,W16+X16+W17+X17,0)</f>
        <v>350</v>
      </c>
      <c r="Y15" s="114">
        <f t="shared" ref="Y15" si="37">IF(X15&gt;0,IF(X15&gt;AB15,2,IF(X15=AB15,1,0)),0)</f>
        <v>0</v>
      </c>
      <c r="Z15" s="115" t="s">
        <v>11</v>
      </c>
      <c r="AA15" s="116">
        <f t="shared" ref="AA15" si="38">IF(AB15&gt;0,IF(AB15&gt;X15,2,IF(AB15=X15,1,0)),0)</f>
        <v>2</v>
      </c>
      <c r="AB15" s="113">
        <f t="shared" ref="AB15" si="39">AB16+AD16+AB17+AD17</f>
        <v>358</v>
      </c>
      <c r="AC15" s="191"/>
      <c r="AD15" s="112" t="s">
        <v>21</v>
      </c>
      <c r="AE15" s="99"/>
      <c r="AF15" s="99"/>
      <c r="AG15" s="99"/>
      <c r="AH15" s="99"/>
      <c r="AI15" s="99"/>
      <c r="AJ15" s="99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131">
        <f t="shared" si="31"/>
        <v>0</v>
      </c>
      <c r="AV15" s="131">
        <f t="shared" si="32"/>
        <v>0</v>
      </c>
      <c r="AW15" s="98"/>
      <c r="AX15" s="98"/>
      <c r="AY15" s="98"/>
    </row>
    <row r="16" spans="1:52">
      <c r="A16" s="192"/>
      <c r="B16" s="6" t="s">
        <v>30</v>
      </c>
      <c r="C16" s="120">
        <f t="shared" ref="C16:C17" si="40">VLOOKUP(B16,$AU$13:$AV$36,2,FALSE)</f>
        <v>0</v>
      </c>
      <c r="D16" s="5">
        <v>164</v>
      </c>
      <c r="E16" s="121">
        <f t="shared" ref="E16:E17" si="41">IF(D16&gt;0,IF(D16+C16&gt;H16+J16,1,IF(D16+C16=H16+J16,0.5,0)),0)</f>
        <v>1</v>
      </c>
      <c r="F16" s="122" t="s">
        <v>10</v>
      </c>
      <c r="G16" s="123">
        <f t="shared" ref="G16:G17" si="42">IF(H16&gt;0,IF(H16+J16&gt;D16+C16,1,IF(H16+J16=D16+C16,0.5,0)),0)</f>
        <v>0</v>
      </c>
      <c r="H16" s="10">
        <v>155</v>
      </c>
      <c r="I16" s="6" t="s">
        <v>28</v>
      </c>
      <c r="J16" s="120">
        <f t="shared" ref="J16:J17" si="43">VLOOKUP(I16,$AU$13:$AV$36,2,FALSE)</f>
        <v>0</v>
      </c>
      <c r="K16" s="117"/>
      <c r="L16" s="6" t="s">
        <v>14</v>
      </c>
      <c r="M16" s="120">
        <f t="shared" ref="M16:M17" si="44">VLOOKUP(L16,$AU$13:$AV$36,2,FALSE)</f>
        <v>0</v>
      </c>
      <c r="N16" s="5">
        <v>179</v>
      </c>
      <c r="O16" s="121">
        <f t="shared" ref="O16:O17" si="45">IF(N16&gt;0,IF(N16+M16&gt;R16+T16,1,IF(N16+M16=R16+T16,0.5,0)),0)</f>
        <v>1</v>
      </c>
      <c r="P16" s="122" t="s">
        <v>10</v>
      </c>
      <c r="Q16" s="123">
        <f t="shared" ref="Q16:Q17" si="46">IF(R16&gt;0,IF(R16+T16&gt;N16+M16,1,IF(R16+T16=N16+M16,0.5,0)),0)</f>
        <v>0</v>
      </c>
      <c r="R16" s="10">
        <v>151</v>
      </c>
      <c r="S16" s="8" t="s">
        <v>27</v>
      </c>
      <c r="T16" s="120">
        <f t="shared" ref="T16:T17" si="47">VLOOKUP(S16,$AU$13:$AV$36,2,FALSE)</f>
        <v>0</v>
      </c>
      <c r="U16" s="117"/>
      <c r="V16" s="6" t="s">
        <v>13</v>
      </c>
      <c r="W16" s="120">
        <f t="shared" ref="W16:W17" si="48">VLOOKUP(V16,$AU$13:$AV$36,2,FALSE)</f>
        <v>8</v>
      </c>
      <c r="X16" s="5">
        <v>160</v>
      </c>
      <c r="Y16" s="121">
        <f t="shared" ref="Y16:Y17" si="49">IF(X16&gt;0,IF(X16+W16&gt;AB16+AD16,1,IF(X16+W16=AB16+AD16,0.5,0)),0)</f>
        <v>0</v>
      </c>
      <c r="Z16" s="122" t="s">
        <v>10</v>
      </c>
      <c r="AA16" s="123">
        <f t="shared" ref="AA16:AA17" si="50">IF(AB16&gt;0,IF(AB16+AD16&gt;X16+W16,1,IF(AB16+AD16=X16+W16,0.5,0)),0)</f>
        <v>1</v>
      </c>
      <c r="AB16" s="10">
        <v>181</v>
      </c>
      <c r="AC16" s="6" t="s">
        <v>31</v>
      </c>
      <c r="AD16" s="120">
        <f t="shared" ref="AD16:AD17" si="51">VLOOKUP(AC16,$AU$13:$AV$36,2,FALSE)</f>
        <v>0</v>
      </c>
      <c r="AE16" s="99"/>
      <c r="AF16" s="99"/>
      <c r="AG16" s="99"/>
      <c r="AH16" s="99"/>
      <c r="AI16" s="99"/>
      <c r="AJ16" s="99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131">
        <f t="shared" si="31"/>
        <v>0</v>
      </c>
      <c r="AV16" s="131">
        <f t="shared" si="32"/>
        <v>0</v>
      </c>
      <c r="AW16" s="98"/>
      <c r="AX16" s="98"/>
      <c r="AY16" s="98"/>
    </row>
    <row r="17" spans="1:51" ht="13.6" thickBot="1">
      <c r="A17" s="192"/>
      <c r="B17" s="6" t="s">
        <v>29</v>
      </c>
      <c r="C17" s="120">
        <f t="shared" si="40"/>
        <v>8</v>
      </c>
      <c r="D17" s="12">
        <v>161</v>
      </c>
      <c r="E17" s="126">
        <f t="shared" si="41"/>
        <v>1</v>
      </c>
      <c r="F17" s="127" t="s">
        <v>10</v>
      </c>
      <c r="G17" s="128">
        <f t="shared" si="42"/>
        <v>0</v>
      </c>
      <c r="H17" s="11">
        <v>162</v>
      </c>
      <c r="I17" s="6" t="s">
        <v>12</v>
      </c>
      <c r="J17" s="120">
        <f t="shared" si="43"/>
        <v>0</v>
      </c>
      <c r="K17" s="129"/>
      <c r="L17" s="6" t="s">
        <v>17</v>
      </c>
      <c r="M17" s="120">
        <f t="shared" si="44"/>
        <v>8</v>
      </c>
      <c r="N17" s="12">
        <v>171</v>
      </c>
      <c r="O17" s="126">
        <f t="shared" si="45"/>
        <v>1</v>
      </c>
      <c r="P17" s="127" t="s">
        <v>10</v>
      </c>
      <c r="Q17" s="128">
        <f t="shared" si="46"/>
        <v>0</v>
      </c>
      <c r="R17" s="11">
        <v>171</v>
      </c>
      <c r="S17" s="8" t="s">
        <v>15</v>
      </c>
      <c r="T17" s="120">
        <f t="shared" si="47"/>
        <v>0</v>
      </c>
      <c r="U17" s="129"/>
      <c r="V17" s="7" t="s">
        <v>16</v>
      </c>
      <c r="W17" s="120">
        <f t="shared" si="48"/>
        <v>0</v>
      </c>
      <c r="X17" s="12">
        <v>182</v>
      </c>
      <c r="Y17" s="126">
        <f t="shared" si="49"/>
        <v>1</v>
      </c>
      <c r="Z17" s="127" t="s">
        <v>10</v>
      </c>
      <c r="AA17" s="128">
        <f t="shared" si="50"/>
        <v>0</v>
      </c>
      <c r="AB17" s="11">
        <v>177</v>
      </c>
      <c r="AC17" s="6" t="s">
        <v>18</v>
      </c>
      <c r="AD17" s="120">
        <f t="shared" si="51"/>
        <v>0</v>
      </c>
      <c r="AE17" s="99"/>
      <c r="AF17" s="99"/>
      <c r="AG17" s="99"/>
      <c r="AH17" s="99"/>
      <c r="AI17" s="99"/>
      <c r="AJ17" s="99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131" t="str">
        <f>AQ7</f>
        <v>Klusáčková Dana</v>
      </c>
      <c r="AV17" s="131">
        <f>AR7</f>
        <v>8</v>
      </c>
      <c r="AW17" s="98"/>
      <c r="AX17" s="98"/>
      <c r="AY17" s="98"/>
    </row>
    <row r="18" spans="1:51" ht="14.95" customHeight="1" thickBot="1">
      <c r="A18" s="130"/>
      <c r="B18" s="100"/>
      <c r="C18" s="100"/>
      <c r="D18" s="101">
        <v>1</v>
      </c>
      <c r="E18" s="101"/>
      <c r="F18" s="101" t="s">
        <v>10</v>
      </c>
      <c r="G18" s="101"/>
      <c r="H18" s="101">
        <v>2</v>
      </c>
      <c r="I18" s="100"/>
      <c r="J18" s="100"/>
      <c r="K18" s="102"/>
      <c r="L18" s="100"/>
      <c r="M18" s="100"/>
      <c r="N18" s="101">
        <v>3</v>
      </c>
      <c r="O18" s="101"/>
      <c r="P18" s="101" t="s">
        <v>10</v>
      </c>
      <c r="Q18" s="101"/>
      <c r="R18" s="101">
        <v>4</v>
      </c>
      <c r="S18" s="100"/>
      <c r="T18" s="100"/>
      <c r="U18" s="102"/>
      <c r="V18" s="100"/>
      <c r="W18" s="100"/>
      <c r="X18" s="101">
        <v>5</v>
      </c>
      <c r="Y18" s="101"/>
      <c r="Z18" s="101" t="s">
        <v>10</v>
      </c>
      <c r="AA18" s="101"/>
      <c r="AB18" s="101">
        <v>6</v>
      </c>
      <c r="AC18" s="100"/>
      <c r="AD18" s="100"/>
      <c r="AE18" s="99"/>
      <c r="AF18" s="99"/>
      <c r="AG18" s="99"/>
      <c r="AH18" s="99"/>
      <c r="AI18" s="99"/>
      <c r="AJ18" s="99"/>
      <c r="AK18" s="99"/>
      <c r="AL18" s="98"/>
      <c r="AM18" s="98"/>
      <c r="AN18" s="98"/>
      <c r="AO18" s="98"/>
      <c r="AP18" s="98"/>
      <c r="AQ18" s="98"/>
      <c r="AR18" s="98"/>
      <c r="AS18" s="98"/>
      <c r="AT18" s="98"/>
      <c r="AU18" s="131" t="str">
        <f t="shared" ref="AU18:AV18" si="52">AQ8</f>
        <v>Klusáček Jiří</v>
      </c>
      <c r="AV18" s="131">
        <f t="shared" si="52"/>
        <v>0</v>
      </c>
      <c r="AW18" s="98"/>
      <c r="AX18" s="98"/>
      <c r="AY18" s="98"/>
    </row>
    <row r="19" spans="1:51" ht="19.05" customHeight="1">
      <c r="A19" s="192" t="s">
        <v>8</v>
      </c>
      <c r="B19" s="190" t="str">
        <f>AS5</f>
        <v>Jadran</v>
      </c>
      <c r="C19" s="104"/>
      <c r="D19" s="4">
        <f t="shared" ref="D19" si="53">E20+E21+E22</f>
        <v>4</v>
      </c>
      <c r="E19" s="4"/>
      <c r="F19" s="105" t="s">
        <v>10</v>
      </c>
      <c r="G19" s="105"/>
      <c r="H19" s="4">
        <f t="shared" ref="H19" si="54">G20+G21+G22</f>
        <v>0</v>
      </c>
      <c r="I19" s="193" t="str">
        <f>V14</f>
        <v>Za Řekou</v>
      </c>
      <c r="J19" s="106"/>
      <c r="K19" s="107"/>
      <c r="L19" s="190" t="str">
        <f>AO5</f>
        <v>Splav</v>
      </c>
      <c r="M19" s="104"/>
      <c r="N19" s="4">
        <f t="shared" ref="N19" si="55">O20+O21+O22</f>
        <v>1</v>
      </c>
      <c r="O19" s="4"/>
      <c r="P19" s="105" t="s">
        <v>10</v>
      </c>
      <c r="Q19" s="105"/>
      <c r="R19" s="4">
        <f t="shared" ref="R19" si="56">Q20+Q21+Q22</f>
        <v>3</v>
      </c>
      <c r="S19" s="193" t="str">
        <f>B14</f>
        <v>Baracuda</v>
      </c>
      <c r="T19" s="106"/>
      <c r="U19" s="107"/>
      <c r="V19" s="190" t="str">
        <f>AQ5</f>
        <v>Chozrasčot</v>
      </c>
      <c r="W19" s="104"/>
      <c r="X19" s="4">
        <f t="shared" ref="X19" si="57">Y20+Y21+Y22</f>
        <v>4</v>
      </c>
      <c r="Y19" s="4"/>
      <c r="Z19" s="105" t="s">
        <v>10</v>
      </c>
      <c r="AA19" s="105"/>
      <c r="AB19" s="4">
        <f t="shared" ref="AB19" si="58">AA20+AA21+AA22</f>
        <v>0</v>
      </c>
      <c r="AC19" s="193" t="str">
        <f>I14</f>
        <v>Alfa</v>
      </c>
      <c r="AD19" s="106"/>
      <c r="AE19" s="99"/>
      <c r="AF19" s="99"/>
      <c r="AG19" s="99"/>
      <c r="AH19" s="99"/>
      <c r="AI19" s="99"/>
      <c r="AJ19" s="99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131">
        <f t="shared" ref="AU19:AV19" si="59">AQ9</f>
        <v>0</v>
      </c>
      <c r="AV19" s="131">
        <f t="shared" si="59"/>
        <v>0</v>
      </c>
      <c r="AW19" s="98"/>
      <c r="AX19" s="98"/>
      <c r="AY19" s="98"/>
    </row>
    <row r="20" spans="1:51" ht="23.1" customHeight="1">
      <c r="A20" s="192"/>
      <c r="B20" s="191"/>
      <c r="C20" s="112" t="s">
        <v>21</v>
      </c>
      <c r="D20" s="113">
        <f>IF(D21+D22&gt;0,C21+D21+C22+D22,0)</f>
        <v>398</v>
      </c>
      <c r="E20" s="114">
        <f t="shared" ref="E20" si="60">IF(D20&gt;0,IF(D20&gt;H20,2,IF(D20=H20,1,0)),0)</f>
        <v>2</v>
      </c>
      <c r="F20" s="115" t="s">
        <v>11</v>
      </c>
      <c r="G20" s="116">
        <f t="shared" ref="G20" si="61">IF(H20&gt;0,IF(H20&gt;D20,2,IF(H20=D20,1,0)),0)</f>
        <v>0</v>
      </c>
      <c r="H20" s="113">
        <f>IF(H21+H22&gt;0,H21+J21+H22+J22,0)</f>
        <v>292</v>
      </c>
      <c r="I20" s="194"/>
      <c r="J20" s="112" t="s">
        <v>21</v>
      </c>
      <c r="K20" s="117"/>
      <c r="L20" s="191"/>
      <c r="M20" s="112" t="s">
        <v>21</v>
      </c>
      <c r="N20" s="113">
        <f>IF(N21+N22&gt;0,M21+N21+M22+N22,0)</f>
        <v>334</v>
      </c>
      <c r="O20" s="114">
        <f t="shared" ref="O20" si="62">IF(N20&gt;0,IF(N20&gt;R20,2,IF(N20=R20,1,0)),0)</f>
        <v>0</v>
      </c>
      <c r="P20" s="115" t="s">
        <v>11</v>
      </c>
      <c r="Q20" s="116">
        <f t="shared" ref="Q20" si="63">IF(R20&gt;0,IF(R20&gt;N20,2,IF(R20=N20,1,0)),0)</f>
        <v>2</v>
      </c>
      <c r="R20" s="113">
        <f>IF(R21+R22&gt;0,R21+T21+R22+T22,0)</f>
        <v>371</v>
      </c>
      <c r="S20" s="194"/>
      <c r="T20" s="112" t="s">
        <v>21</v>
      </c>
      <c r="U20" s="117"/>
      <c r="V20" s="191"/>
      <c r="W20" s="112" t="s">
        <v>21</v>
      </c>
      <c r="X20" s="113">
        <f>IF(X21+X22&gt;0,W21+X21+W22+X22,0)</f>
        <v>394</v>
      </c>
      <c r="Y20" s="114">
        <f t="shared" ref="Y20" si="64">IF(X20&gt;0,IF(X20&gt;AB20,2,IF(X20=AB20,1,0)),0)</f>
        <v>2</v>
      </c>
      <c r="Z20" s="115" t="s">
        <v>11</v>
      </c>
      <c r="AA20" s="116">
        <f t="shared" ref="AA20" si="65">IF(AB20&gt;0,IF(AB20&gt;X20,2,IF(AB20=X20,1,0)),0)</f>
        <v>0</v>
      </c>
      <c r="AB20" s="113">
        <f>IF(AB21+AB22&gt;0,AB21+AD21+AB22+AD22,0)</f>
        <v>320</v>
      </c>
      <c r="AC20" s="194"/>
      <c r="AD20" s="112" t="s">
        <v>21</v>
      </c>
      <c r="AE20" s="99"/>
      <c r="AF20" s="99"/>
      <c r="AG20" s="99"/>
      <c r="AH20" s="99"/>
      <c r="AI20" s="99"/>
      <c r="AJ20" s="99"/>
      <c r="AK20" s="99"/>
      <c r="AL20" s="98"/>
      <c r="AM20" s="98"/>
      <c r="AN20" s="98"/>
      <c r="AO20" s="98"/>
      <c r="AP20" s="98"/>
      <c r="AQ20" s="98"/>
      <c r="AR20" s="98"/>
      <c r="AS20" s="98"/>
      <c r="AT20" s="98"/>
      <c r="AU20" s="131">
        <f t="shared" ref="AU20:AV20" si="66">AQ10</f>
        <v>0</v>
      </c>
      <c r="AV20" s="131">
        <f t="shared" si="66"/>
        <v>0</v>
      </c>
      <c r="AW20" s="98"/>
      <c r="AX20" s="98"/>
      <c r="AY20" s="98"/>
    </row>
    <row r="21" spans="1:51">
      <c r="A21" s="192"/>
      <c r="B21" s="6" t="s">
        <v>27</v>
      </c>
      <c r="C21" s="120">
        <f t="shared" ref="C21:C22" si="67">VLOOKUP(B21,$AU$13:$AV$36,2,FALSE)</f>
        <v>0</v>
      </c>
      <c r="D21" s="5">
        <v>226</v>
      </c>
      <c r="E21" s="121">
        <f t="shared" ref="E21:E22" si="68">IF(D21&gt;0,IF(D21+C21&gt;H21+J21,1,IF(D21+C21=H21+J21,0.5,0)),0)</f>
        <v>1</v>
      </c>
      <c r="F21" s="122" t="s">
        <v>10</v>
      </c>
      <c r="G21" s="123">
        <f t="shared" ref="G21:G22" si="69">IF(H21&gt;0,IF(H21+J21&gt;D21+C21,1,IF(H21+J21=D21+C21,0.5,0)),0)</f>
        <v>0</v>
      </c>
      <c r="H21" s="10">
        <v>143</v>
      </c>
      <c r="I21" s="8" t="s">
        <v>13</v>
      </c>
      <c r="J21" s="120">
        <f t="shared" ref="J21:J22" si="70">VLOOKUP(I21,$AU$13:$AV$36,2,FALSE)</f>
        <v>8</v>
      </c>
      <c r="K21" s="117"/>
      <c r="L21" s="6" t="s">
        <v>31</v>
      </c>
      <c r="M21" s="120">
        <f t="shared" ref="M21:M22" si="71">VLOOKUP(L21,$AU$13:$AV$36,2,FALSE)</f>
        <v>0</v>
      </c>
      <c r="N21" s="5">
        <v>161</v>
      </c>
      <c r="O21" s="121">
        <f t="shared" ref="O21:O22" si="72">IF(N21&gt;0,IF(N21+M21&gt;R21+T21,1,IF(N21+M21=R21+T21,0.5,0)),0)</f>
        <v>0</v>
      </c>
      <c r="P21" s="122" t="s">
        <v>10</v>
      </c>
      <c r="Q21" s="123">
        <f t="shared" ref="Q21:Q22" si="73">IF(R21&gt;0,IF(R21+T21&gt;N21+M21,1,IF(R21+T21=N21+M21,0.5,0)),0)</f>
        <v>1</v>
      </c>
      <c r="R21" s="10">
        <v>201</v>
      </c>
      <c r="S21" s="8" t="s">
        <v>30</v>
      </c>
      <c r="T21" s="120">
        <f t="shared" ref="T21:T22" si="74">VLOOKUP(S21,$AU$13:$AV$36,2,FALSE)</f>
        <v>0</v>
      </c>
      <c r="U21" s="117"/>
      <c r="V21" s="6" t="s">
        <v>14</v>
      </c>
      <c r="W21" s="120">
        <f t="shared" ref="W21:W22" si="75">VLOOKUP(V21,$AU$13:$AV$36,2,FALSE)</f>
        <v>0</v>
      </c>
      <c r="X21" s="5">
        <v>202</v>
      </c>
      <c r="Y21" s="121">
        <f t="shared" ref="Y21:Y22" si="76">IF(X21&gt;0,IF(X21+W21&gt;AB21+AD21,1,IF(X21+W21=AB21+AD21,0.5,0)),0)</f>
        <v>1</v>
      </c>
      <c r="Z21" s="122" t="s">
        <v>10</v>
      </c>
      <c r="AA21" s="123">
        <f t="shared" ref="AA21:AA22" si="77">IF(AB21&gt;0,IF(AB21+AD21&gt;X21+W21,1,IF(AB21+AD21=X21+W21,0.5,0)),0)</f>
        <v>0</v>
      </c>
      <c r="AB21" s="10">
        <v>166</v>
      </c>
      <c r="AC21" s="6" t="s">
        <v>28</v>
      </c>
      <c r="AD21" s="120">
        <f t="shared" ref="AD21:AD22" si="78">VLOOKUP(AC21,$AU$13:$AV$36,2,FALSE)</f>
        <v>0</v>
      </c>
      <c r="AE21" s="99"/>
      <c r="AF21" s="99"/>
      <c r="AG21" s="99"/>
      <c r="AH21" s="99"/>
      <c r="AI21" s="99"/>
      <c r="AJ21" s="99"/>
      <c r="AK21" s="99"/>
      <c r="AL21" s="98"/>
      <c r="AM21" s="98"/>
      <c r="AN21" s="98"/>
      <c r="AO21" s="98"/>
      <c r="AP21" s="98"/>
      <c r="AQ21" s="98"/>
      <c r="AR21" s="98"/>
      <c r="AS21" s="98"/>
      <c r="AT21" s="98"/>
      <c r="AU21" s="131" t="str">
        <f>AS7</f>
        <v>Mihulka Josef</v>
      </c>
      <c r="AV21" s="131">
        <f>AT7</f>
        <v>0</v>
      </c>
      <c r="AW21" s="98"/>
      <c r="AX21" s="98"/>
      <c r="AY21" s="98"/>
    </row>
    <row r="22" spans="1:51" ht="13.6" thickBot="1">
      <c r="A22" s="192"/>
      <c r="B22" s="6" t="s">
        <v>15</v>
      </c>
      <c r="C22" s="120">
        <f t="shared" si="67"/>
        <v>0</v>
      </c>
      <c r="D22" s="12">
        <v>172</v>
      </c>
      <c r="E22" s="126">
        <f t="shared" si="68"/>
        <v>1</v>
      </c>
      <c r="F22" s="127" t="s">
        <v>10</v>
      </c>
      <c r="G22" s="128">
        <f t="shared" si="69"/>
        <v>0</v>
      </c>
      <c r="H22" s="11">
        <v>141</v>
      </c>
      <c r="I22" s="8" t="s">
        <v>16</v>
      </c>
      <c r="J22" s="120">
        <f t="shared" si="70"/>
        <v>0</v>
      </c>
      <c r="K22" s="129"/>
      <c r="L22" s="6" t="s">
        <v>18</v>
      </c>
      <c r="M22" s="120">
        <f t="shared" si="71"/>
        <v>0</v>
      </c>
      <c r="N22" s="12">
        <v>173</v>
      </c>
      <c r="O22" s="126">
        <f t="shared" si="72"/>
        <v>1</v>
      </c>
      <c r="P22" s="127" t="s">
        <v>10</v>
      </c>
      <c r="Q22" s="128">
        <f t="shared" si="73"/>
        <v>0</v>
      </c>
      <c r="R22" s="11">
        <v>162</v>
      </c>
      <c r="S22" s="8" t="s">
        <v>29</v>
      </c>
      <c r="T22" s="120">
        <f t="shared" si="74"/>
        <v>8</v>
      </c>
      <c r="U22" s="129"/>
      <c r="V22" s="6" t="s">
        <v>17</v>
      </c>
      <c r="W22" s="120">
        <f t="shared" si="75"/>
        <v>8</v>
      </c>
      <c r="X22" s="12">
        <v>184</v>
      </c>
      <c r="Y22" s="126">
        <f t="shared" si="76"/>
        <v>1</v>
      </c>
      <c r="Z22" s="127" t="s">
        <v>10</v>
      </c>
      <c r="AA22" s="128">
        <f t="shared" si="77"/>
        <v>0</v>
      </c>
      <c r="AB22" s="11">
        <v>154</v>
      </c>
      <c r="AC22" s="6" t="s">
        <v>12</v>
      </c>
      <c r="AD22" s="120">
        <f t="shared" si="78"/>
        <v>0</v>
      </c>
      <c r="AE22" s="99"/>
      <c r="AF22" s="99"/>
      <c r="AG22" s="99"/>
      <c r="AH22" s="99"/>
      <c r="AI22" s="99"/>
      <c r="AJ22" s="99"/>
      <c r="AK22" s="99"/>
      <c r="AL22" s="98"/>
      <c r="AM22" s="98"/>
      <c r="AN22" s="98"/>
      <c r="AO22" s="98"/>
      <c r="AP22" s="98"/>
      <c r="AQ22" s="98"/>
      <c r="AR22" s="98"/>
      <c r="AS22" s="98"/>
      <c r="AT22" s="98"/>
      <c r="AU22" s="131" t="str">
        <f t="shared" ref="AU22:AV22" si="79">AS8</f>
        <v>Lysek Petr</v>
      </c>
      <c r="AV22" s="131">
        <f t="shared" si="79"/>
        <v>0</v>
      </c>
      <c r="AW22" s="98"/>
      <c r="AX22" s="98"/>
      <c r="AY22" s="98"/>
    </row>
    <row r="23" spans="1:51" ht="14.95" customHeight="1" thickBot="1">
      <c r="A23" s="130"/>
      <c r="B23" s="100"/>
      <c r="C23" s="100"/>
      <c r="D23" s="101">
        <v>1</v>
      </c>
      <c r="E23" s="101"/>
      <c r="F23" s="101" t="s">
        <v>10</v>
      </c>
      <c r="G23" s="101"/>
      <c r="H23" s="101">
        <v>2</v>
      </c>
      <c r="I23" s="100"/>
      <c r="J23" s="100"/>
      <c r="K23" s="102"/>
      <c r="L23" s="100"/>
      <c r="M23" s="100"/>
      <c r="N23" s="101">
        <v>3</v>
      </c>
      <c r="O23" s="101"/>
      <c r="P23" s="101" t="s">
        <v>10</v>
      </c>
      <c r="Q23" s="101"/>
      <c r="R23" s="101">
        <v>4</v>
      </c>
      <c r="S23" s="100"/>
      <c r="T23" s="100"/>
      <c r="U23" s="102"/>
      <c r="V23" s="100"/>
      <c r="W23" s="100"/>
      <c r="X23" s="101">
        <v>5</v>
      </c>
      <c r="Y23" s="101"/>
      <c r="Z23" s="101" t="s">
        <v>10</v>
      </c>
      <c r="AA23" s="101"/>
      <c r="AB23" s="101">
        <v>6</v>
      </c>
      <c r="AC23" s="100"/>
      <c r="AD23" s="100"/>
      <c r="AE23" s="99"/>
      <c r="AF23" s="99"/>
      <c r="AG23" s="99"/>
      <c r="AH23" s="99"/>
      <c r="AI23" s="99"/>
      <c r="AJ23" s="99"/>
      <c r="AK23" s="99"/>
      <c r="AL23" s="98"/>
      <c r="AM23" s="98"/>
      <c r="AN23" s="98"/>
      <c r="AO23" s="98"/>
      <c r="AP23" s="98"/>
      <c r="AQ23" s="98"/>
      <c r="AR23" s="98"/>
      <c r="AS23" s="98"/>
      <c r="AT23" s="98"/>
      <c r="AU23" s="131">
        <f t="shared" ref="AU23:AV23" si="80">AS9</f>
        <v>0</v>
      </c>
      <c r="AV23" s="131">
        <f t="shared" si="80"/>
        <v>0</v>
      </c>
      <c r="AW23" s="98"/>
      <c r="AX23" s="98"/>
      <c r="AY23" s="98"/>
    </row>
    <row r="24" spans="1:51" ht="19.05" customHeight="1">
      <c r="A24" s="192" t="s">
        <v>9</v>
      </c>
      <c r="B24" s="190" t="str">
        <f>AO5</f>
        <v>Splav</v>
      </c>
      <c r="C24" s="104"/>
      <c r="D24" s="4">
        <f t="shared" ref="D24" si="81">E25+E26+E27</f>
        <v>0</v>
      </c>
      <c r="E24" s="4"/>
      <c r="F24" s="105" t="s">
        <v>10</v>
      </c>
      <c r="G24" s="105"/>
      <c r="H24" s="4">
        <f t="shared" ref="H24" si="82">G25+G26+G27</f>
        <v>4</v>
      </c>
      <c r="I24" s="193" t="str">
        <f>AQ5</f>
        <v>Chozrasčot</v>
      </c>
      <c r="J24" s="106"/>
      <c r="K24" s="107"/>
      <c r="L24" s="190" t="str">
        <f>AS5</f>
        <v>Jadran</v>
      </c>
      <c r="M24" s="104"/>
      <c r="N24" s="4">
        <f t="shared" ref="N24" si="83">O25+O26+O27</f>
        <v>1</v>
      </c>
      <c r="O24" s="4"/>
      <c r="P24" s="105" t="s">
        <v>10</v>
      </c>
      <c r="Q24" s="105"/>
      <c r="R24" s="4">
        <f t="shared" ref="R24" si="84">Q25+Q26+Q27</f>
        <v>3</v>
      </c>
      <c r="S24" s="193" t="str">
        <f>AC19</f>
        <v>Alfa</v>
      </c>
      <c r="T24" s="106"/>
      <c r="U24" s="107"/>
      <c r="V24" s="190" t="str">
        <f>S19</f>
        <v>Baracuda</v>
      </c>
      <c r="W24" s="104"/>
      <c r="X24" s="4">
        <f t="shared" ref="X24" si="85">Y25+Y26+Y27</f>
        <v>4</v>
      </c>
      <c r="Y24" s="4"/>
      <c r="Z24" s="105" t="s">
        <v>10</v>
      </c>
      <c r="AA24" s="105"/>
      <c r="AB24" s="4">
        <f t="shared" ref="AB24" si="86">AA25+AA26+AA27</f>
        <v>0</v>
      </c>
      <c r="AC24" s="193" t="str">
        <f>I19</f>
        <v>Za Řekou</v>
      </c>
      <c r="AD24" s="106"/>
      <c r="AE24" s="99"/>
      <c r="AF24" s="99"/>
      <c r="AG24" s="99"/>
      <c r="AH24" s="99"/>
      <c r="AI24" s="99"/>
      <c r="AJ24" s="99"/>
      <c r="AK24" s="99"/>
      <c r="AL24" s="98"/>
      <c r="AM24" s="98"/>
      <c r="AN24" s="98"/>
      <c r="AO24" s="98"/>
      <c r="AP24" s="98"/>
      <c r="AQ24" s="98"/>
      <c r="AR24" s="98"/>
      <c r="AS24" s="98"/>
      <c r="AT24" s="98"/>
      <c r="AU24" s="131">
        <f t="shared" ref="AU24:AV24" si="87">AS10</f>
        <v>0</v>
      </c>
      <c r="AV24" s="131">
        <f t="shared" si="87"/>
        <v>0</v>
      </c>
      <c r="AW24" s="98"/>
      <c r="AX24" s="98"/>
      <c r="AY24" s="98"/>
    </row>
    <row r="25" spans="1:51" ht="23.1" customHeight="1">
      <c r="A25" s="192"/>
      <c r="B25" s="191"/>
      <c r="C25" s="112" t="s">
        <v>21</v>
      </c>
      <c r="D25" s="113">
        <f>IF(D26+D27&gt;0,C26+D26+C27+D27,0)</f>
        <v>381</v>
      </c>
      <c r="E25" s="114">
        <f t="shared" ref="E25" si="88">IF(D25&gt;0,IF(D25&gt;H25,2,IF(D25=H25,1,0)),0)</f>
        <v>0</v>
      </c>
      <c r="F25" s="115" t="s">
        <v>11</v>
      </c>
      <c r="G25" s="116">
        <f t="shared" ref="G25" si="89">IF(H25&gt;0,IF(H25&gt;D25,2,IF(H25=D25,1,0)),0)</f>
        <v>2</v>
      </c>
      <c r="H25" s="113">
        <f>IF(H26+H27&gt;0,H26+J26+H27+J27,0)</f>
        <v>440</v>
      </c>
      <c r="I25" s="194"/>
      <c r="J25" s="112" t="s">
        <v>21</v>
      </c>
      <c r="K25" s="117"/>
      <c r="L25" s="191"/>
      <c r="M25" s="112" t="s">
        <v>21</v>
      </c>
      <c r="N25" s="113">
        <f>IF(N26+N27&gt;0,M26+N26+M27+N27,0)</f>
        <v>359</v>
      </c>
      <c r="O25" s="114">
        <f t="shared" ref="O25" si="90">IF(N25&gt;0,IF(N25&gt;R25,2,IF(N25=R25,1,0)),0)</f>
        <v>0</v>
      </c>
      <c r="P25" s="115" t="s">
        <v>11</v>
      </c>
      <c r="Q25" s="116">
        <f t="shared" ref="Q25" si="91">IF(R25&gt;0,IF(R25&gt;N25,2,IF(R25=N25,1,0)),0)</f>
        <v>2</v>
      </c>
      <c r="R25" s="113">
        <f>IF(R26+R27&gt;0,R26+T26+R27+T27,0)</f>
        <v>360</v>
      </c>
      <c r="S25" s="194"/>
      <c r="T25" s="112" t="s">
        <v>21</v>
      </c>
      <c r="U25" s="117"/>
      <c r="V25" s="191"/>
      <c r="W25" s="112" t="s">
        <v>21</v>
      </c>
      <c r="X25" s="113">
        <f>IF(X26+X27&gt;0,W26+X26+W27+X27,0)</f>
        <v>395</v>
      </c>
      <c r="Y25" s="114">
        <f t="shared" ref="Y25" si="92">IF(X25&gt;0,IF(X25&gt;AB25,2,IF(X25=AB25,1,0)),0)</f>
        <v>2</v>
      </c>
      <c r="Z25" s="115" t="s">
        <v>11</v>
      </c>
      <c r="AA25" s="116">
        <f t="shared" ref="AA25" si="93">IF(AB25&gt;0,IF(AB25&gt;X25,2,IF(AB25=X25,1,0)),0)</f>
        <v>0</v>
      </c>
      <c r="AB25" s="113">
        <f>IF(AB26+AB27&gt;0,AB26+AD26+AB27+AD27,0)</f>
        <v>328</v>
      </c>
      <c r="AC25" s="194"/>
      <c r="AD25" s="112" t="s">
        <v>21</v>
      </c>
      <c r="AE25" s="99"/>
      <c r="AF25" s="99"/>
      <c r="AG25" s="99"/>
      <c r="AH25" s="99"/>
      <c r="AI25" s="99"/>
      <c r="AJ25" s="99"/>
      <c r="AK25" s="99"/>
      <c r="AL25" s="98"/>
      <c r="AM25" s="98"/>
      <c r="AN25" s="98"/>
      <c r="AO25" s="98"/>
      <c r="AP25" s="98"/>
      <c r="AQ25" s="98"/>
      <c r="AR25" s="98"/>
      <c r="AS25" s="98"/>
      <c r="AT25" s="98"/>
      <c r="AU25" s="131" t="str">
        <f>AU7</f>
        <v>Motyka Vlastimil</v>
      </c>
      <c r="AV25" s="131">
        <f>AV7</f>
        <v>0</v>
      </c>
      <c r="AW25" s="98"/>
      <c r="AX25" s="98"/>
      <c r="AY25" s="98"/>
    </row>
    <row r="26" spans="1:51">
      <c r="A26" s="192"/>
      <c r="B26" s="6" t="s">
        <v>31</v>
      </c>
      <c r="C26" s="120">
        <f t="shared" ref="C26:C27" si="94">VLOOKUP(B26,$AU$13:$AV$36,2,FALSE)</f>
        <v>0</v>
      </c>
      <c r="D26" s="5">
        <v>180</v>
      </c>
      <c r="E26" s="121">
        <f t="shared" ref="E26:E27" si="95">IF(D26&gt;0,IF(D26+C26&gt;H26+J26,1,IF(D26+C26=H26+J26,0.5,0)),0)</f>
        <v>0</v>
      </c>
      <c r="F26" s="122" t="s">
        <v>10</v>
      </c>
      <c r="G26" s="123">
        <f t="shared" ref="G26:G27" si="96">IF(H26&gt;0,IF(H26+J26&gt;D26+C26,1,IF(H26+J26=D26+C26,0.5,0)),0)</f>
        <v>1</v>
      </c>
      <c r="H26" s="10">
        <v>211</v>
      </c>
      <c r="I26" s="8" t="s">
        <v>14</v>
      </c>
      <c r="J26" s="120">
        <f t="shared" ref="J26:J27" si="97">VLOOKUP(I26,$AU$13:$AV$36,2,FALSE)</f>
        <v>0</v>
      </c>
      <c r="K26" s="117"/>
      <c r="L26" s="6" t="s">
        <v>27</v>
      </c>
      <c r="M26" s="120">
        <f t="shared" ref="M26:M27" si="98">VLOOKUP(L26,$AU$13:$AV$36,2,FALSE)</f>
        <v>0</v>
      </c>
      <c r="N26" s="5">
        <v>181</v>
      </c>
      <c r="O26" s="121">
        <f t="shared" ref="O26:O27" si="99">IF(N26&gt;0,IF(N26+M26&gt;R26+T26,1,IF(N26+M26=R26+T26,0.5,0)),0)</f>
        <v>1</v>
      </c>
      <c r="P26" s="122" t="s">
        <v>10</v>
      </c>
      <c r="Q26" s="123">
        <f t="shared" ref="Q26:Q27" si="100">IF(R26&gt;0,IF(R26+T26&gt;N26+M26,1,IF(R26+T26=N26+M26,0.5,0)),0)</f>
        <v>0</v>
      </c>
      <c r="R26" s="10">
        <v>159</v>
      </c>
      <c r="S26" s="6" t="s">
        <v>28</v>
      </c>
      <c r="T26" s="120">
        <f t="shared" ref="T26:T27" si="101">VLOOKUP(S26,$AU$13:$AV$36,2,FALSE)</f>
        <v>0</v>
      </c>
      <c r="U26" s="117"/>
      <c r="V26" s="6" t="s">
        <v>30</v>
      </c>
      <c r="W26" s="120">
        <f t="shared" ref="W26:W27" si="102">VLOOKUP(V26,$AU$13:$AV$36,2,FALSE)</f>
        <v>0</v>
      </c>
      <c r="X26" s="5">
        <v>203</v>
      </c>
      <c r="Y26" s="121">
        <f t="shared" ref="Y26:Y27" si="103">IF(X26&gt;0,IF(X26+W26&gt;AB26+AD26,1,IF(X26+W26=AB26+AD26,0.5,0)),0)</f>
        <v>1</v>
      </c>
      <c r="Z26" s="122" t="s">
        <v>10</v>
      </c>
      <c r="AA26" s="123">
        <f t="shared" ref="AA26:AA27" si="104">IF(AB26&gt;0,IF(AB26+AD26&gt;X26+W26,1,IF(AB26+AD26=X26+W26,0.5,0)),0)</f>
        <v>0</v>
      </c>
      <c r="AB26" s="10">
        <v>159</v>
      </c>
      <c r="AC26" s="8" t="s">
        <v>13</v>
      </c>
      <c r="AD26" s="120">
        <f t="shared" ref="AD26:AD27" si="105">VLOOKUP(AC26,$AU$13:$AV$36,2,FALSE)</f>
        <v>8</v>
      </c>
      <c r="AE26" s="99"/>
      <c r="AF26" s="99"/>
      <c r="AG26" s="99"/>
      <c r="AH26" s="99"/>
      <c r="AI26" s="99"/>
      <c r="AJ26" s="99"/>
      <c r="AK26" s="99"/>
      <c r="AL26" s="98"/>
      <c r="AM26" s="98"/>
      <c r="AN26" s="98"/>
      <c r="AO26" s="98"/>
      <c r="AP26" s="98"/>
      <c r="AQ26" s="98"/>
      <c r="AR26" s="98"/>
      <c r="AS26" s="98"/>
      <c r="AT26" s="98"/>
      <c r="AU26" s="131" t="str">
        <f t="shared" ref="AU26:AV26" si="106">AU8</f>
        <v>Mihalcsak Silvestr</v>
      </c>
      <c r="AV26" s="131">
        <f t="shared" si="106"/>
        <v>0</v>
      </c>
      <c r="AW26" s="98"/>
      <c r="AX26" s="98"/>
      <c r="AY26" s="98"/>
    </row>
    <row r="27" spans="1:51" ht="13.6" thickBot="1">
      <c r="A27" s="192"/>
      <c r="B27" s="7" t="s">
        <v>18</v>
      </c>
      <c r="C27" s="132">
        <f t="shared" si="94"/>
        <v>0</v>
      </c>
      <c r="D27" s="12">
        <v>201</v>
      </c>
      <c r="E27" s="126">
        <f t="shared" si="95"/>
        <v>0</v>
      </c>
      <c r="F27" s="127" t="s">
        <v>10</v>
      </c>
      <c r="G27" s="128">
        <f t="shared" si="96"/>
        <v>1</v>
      </c>
      <c r="H27" s="11">
        <v>221</v>
      </c>
      <c r="I27" s="9" t="s">
        <v>17</v>
      </c>
      <c r="J27" s="132">
        <f t="shared" si="97"/>
        <v>8</v>
      </c>
      <c r="K27" s="129"/>
      <c r="L27" s="7" t="s">
        <v>15</v>
      </c>
      <c r="M27" s="132">
        <f t="shared" si="98"/>
        <v>0</v>
      </c>
      <c r="N27" s="12">
        <v>178</v>
      </c>
      <c r="O27" s="126">
        <f t="shared" si="99"/>
        <v>0</v>
      </c>
      <c r="P27" s="127" t="s">
        <v>10</v>
      </c>
      <c r="Q27" s="128">
        <f t="shared" si="100"/>
        <v>1</v>
      </c>
      <c r="R27" s="11">
        <v>201</v>
      </c>
      <c r="S27" s="7" t="s">
        <v>12</v>
      </c>
      <c r="T27" s="132">
        <f t="shared" si="101"/>
        <v>0</v>
      </c>
      <c r="U27" s="129"/>
      <c r="V27" s="7" t="s">
        <v>29</v>
      </c>
      <c r="W27" s="132">
        <f t="shared" si="102"/>
        <v>8</v>
      </c>
      <c r="X27" s="12">
        <v>184</v>
      </c>
      <c r="Y27" s="126">
        <f t="shared" si="103"/>
        <v>1</v>
      </c>
      <c r="Z27" s="127" t="s">
        <v>10</v>
      </c>
      <c r="AA27" s="128">
        <f t="shared" si="104"/>
        <v>0</v>
      </c>
      <c r="AB27" s="11">
        <v>161</v>
      </c>
      <c r="AC27" s="9" t="s">
        <v>16</v>
      </c>
      <c r="AD27" s="132">
        <f t="shared" si="105"/>
        <v>0</v>
      </c>
      <c r="AE27" s="99"/>
      <c r="AF27" s="99"/>
      <c r="AG27" s="99"/>
      <c r="AH27" s="99"/>
      <c r="AI27" s="99"/>
      <c r="AJ27" s="99"/>
      <c r="AK27" s="99"/>
      <c r="AL27" s="98"/>
      <c r="AM27" s="98"/>
      <c r="AN27" s="98"/>
      <c r="AO27" s="98"/>
      <c r="AP27" s="98"/>
      <c r="AQ27" s="98"/>
      <c r="AR27" s="98"/>
      <c r="AS27" s="98"/>
      <c r="AT27" s="98"/>
      <c r="AU27" s="131">
        <f t="shared" ref="AU27:AV27" si="107">AU9</f>
        <v>0</v>
      </c>
      <c r="AV27" s="131">
        <f t="shared" si="107"/>
        <v>0</v>
      </c>
      <c r="AW27" s="98"/>
      <c r="AX27" s="98"/>
      <c r="AY27" s="98"/>
    </row>
    <row r="28" spans="1:51">
      <c r="A28" s="130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33"/>
      <c r="Q28" s="117"/>
      <c r="R28" s="117"/>
      <c r="S28" s="117"/>
      <c r="T28" s="117"/>
      <c r="U28" s="117"/>
      <c r="V28" s="133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8"/>
      <c r="AM28" s="98"/>
      <c r="AN28" s="98"/>
      <c r="AO28" s="98"/>
      <c r="AP28" s="98"/>
      <c r="AQ28" s="98"/>
      <c r="AR28" s="98"/>
      <c r="AS28" s="98"/>
      <c r="AT28" s="98"/>
      <c r="AU28" s="131">
        <f t="shared" ref="AU28:AV28" si="108">AU10</f>
        <v>0</v>
      </c>
      <c r="AV28" s="131">
        <f t="shared" si="108"/>
        <v>0</v>
      </c>
      <c r="AW28" s="98"/>
      <c r="AX28" s="98"/>
      <c r="AY28" s="98"/>
    </row>
    <row r="29" spans="1:51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131" t="str">
        <f>AW7</f>
        <v>Fabrigerová Anna</v>
      </c>
      <c r="AV29" s="131">
        <f>AX7</f>
        <v>8</v>
      </c>
      <c r="AW29" s="98"/>
      <c r="AX29" s="98"/>
      <c r="AY29" s="98"/>
    </row>
    <row r="30" spans="1:51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131" t="str">
        <f t="shared" ref="AU30:AV30" si="109">AW8</f>
        <v>Dvořák Radek</v>
      </c>
      <c r="AV30" s="131">
        <f t="shared" si="109"/>
        <v>0</v>
      </c>
      <c r="AW30" s="98"/>
      <c r="AX30" s="98"/>
      <c r="AY30" s="98"/>
    </row>
    <row r="31" spans="1:51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131">
        <f t="shared" ref="AU31:AV31" si="110">AW9</f>
        <v>0</v>
      </c>
      <c r="AV31" s="131">
        <f t="shared" si="110"/>
        <v>0</v>
      </c>
      <c r="AW31" s="98"/>
      <c r="AX31" s="98"/>
      <c r="AY31" s="98"/>
    </row>
    <row r="32" spans="1:51" ht="12.75" customHeight="1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8"/>
      <c r="X32" s="98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1"/>
      <c r="AP32" s="202"/>
      <c r="AQ32" s="201"/>
      <c r="AR32" s="202"/>
      <c r="AS32" s="98"/>
      <c r="AT32" s="98"/>
      <c r="AU32" s="131">
        <f t="shared" ref="AU32:AV32" si="111">AW10</f>
        <v>0</v>
      </c>
      <c r="AV32" s="131">
        <f t="shared" si="111"/>
        <v>0</v>
      </c>
      <c r="AW32" s="98"/>
      <c r="AX32" s="98"/>
      <c r="AY32" s="98"/>
    </row>
    <row r="33" spans="1:5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8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1"/>
      <c r="AP33" s="202"/>
      <c r="AQ33" s="201"/>
      <c r="AR33" s="202"/>
      <c r="AS33" s="98"/>
      <c r="AT33" s="98"/>
      <c r="AU33" s="131" t="str">
        <f>AY7</f>
        <v>Orság Karel</v>
      </c>
      <c r="AV33" s="131">
        <f>AZ7</f>
        <v>0</v>
      </c>
      <c r="AW33" s="98"/>
      <c r="AX33" s="98"/>
      <c r="AY33" s="98"/>
    </row>
    <row r="34" spans="1:51" ht="13.6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8"/>
      <c r="Y34" s="134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201"/>
      <c r="AP34" s="202"/>
      <c r="AQ34" s="201"/>
      <c r="AR34" s="202"/>
      <c r="AS34" s="98"/>
      <c r="AT34" s="98"/>
      <c r="AU34" s="131" t="str">
        <f t="shared" ref="AU34:AV34" si="112">AY8</f>
        <v>Orságová Jana</v>
      </c>
      <c r="AV34" s="131">
        <f t="shared" si="112"/>
        <v>8</v>
      </c>
      <c r="AW34" s="98"/>
      <c r="AX34" s="98"/>
      <c r="AY34" s="98"/>
    </row>
    <row r="35" spans="1:51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8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98"/>
      <c r="AT35" s="98"/>
      <c r="AU35" s="131">
        <f t="shared" ref="AU35:AV35" si="113">AY9</f>
        <v>0</v>
      </c>
      <c r="AV35" s="131">
        <f t="shared" si="113"/>
        <v>0</v>
      </c>
      <c r="AW35" s="98"/>
      <c r="AX35" s="98"/>
      <c r="AY35" s="98"/>
    </row>
    <row r="36" spans="1:51" ht="27.2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8"/>
      <c r="Y36" s="136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8"/>
      <c r="AK36" s="138"/>
      <c r="AL36" s="138"/>
      <c r="AM36" s="138"/>
      <c r="AN36" s="138"/>
      <c r="AO36" s="139"/>
      <c r="AP36" s="140"/>
      <c r="AQ36" s="141"/>
      <c r="AR36" s="13"/>
      <c r="AS36" s="98"/>
      <c r="AT36" s="98"/>
      <c r="AU36" s="131">
        <f t="shared" ref="AU36:AV36" si="114">AY10</f>
        <v>0</v>
      </c>
      <c r="AV36" s="131">
        <f t="shared" si="114"/>
        <v>0</v>
      </c>
      <c r="AW36" s="98"/>
      <c r="AX36" s="98"/>
      <c r="AY36" s="98"/>
    </row>
    <row r="37" spans="1:51" ht="27.2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8"/>
      <c r="Y37" s="136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42"/>
      <c r="AK37" s="142"/>
      <c r="AL37" s="142"/>
      <c r="AM37" s="142"/>
      <c r="AN37" s="142"/>
      <c r="AO37" s="139"/>
      <c r="AP37" s="140"/>
      <c r="AQ37" s="141"/>
      <c r="AR37" s="13"/>
      <c r="AS37" s="98"/>
      <c r="AT37" s="98"/>
      <c r="AU37" s="98"/>
      <c r="AV37" s="98"/>
      <c r="AW37" s="98"/>
      <c r="AX37" s="98"/>
      <c r="AY37" s="98"/>
    </row>
    <row r="38" spans="1:51" ht="27.2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136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42"/>
      <c r="AK38" s="142"/>
      <c r="AL38" s="142"/>
      <c r="AM38" s="142"/>
      <c r="AN38" s="142"/>
      <c r="AO38" s="139"/>
      <c r="AP38" s="140"/>
      <c r="AQ38" s="141"/>
      <c r="AR38" s="13"/>
      <c r="AS38" s="98"/>
      <c r="AT38" s="98"/>
      <c r="AU38" s="98"/>
      <c r="AV38" s="98"/>
      <c r="AW38" s="98"/>
      <c r="AX38" s="98"/>
      <c r="AY38" s="98"/>
    </row>
    <row r="39" spans="1:51" ht="27.2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136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42"/>
      <c r="AK39" s="142"/>
      <c r="AL39" s="142"/>
      <c r="AM39" s="142"/>
      <c r="AN39" s="142"/>
      <c r="AO39" s="139"/>
      <c r="AP39" s="140"/>
      <c r="AQ39" s="141"/>
      <c r="AR39" s="13"/>
      <c r="AS39" s="98"/>
      <c r="AT39" s="98"/>
      <c r="AU39" s="98"/>
      <c r="AV39" s="98"/>
      <c r="AW39" s="98"/>
      <c r="AX39" s="98"/>
      <c r="AY39" s="98"/>
    </row>
    <row r="40" spans="1:51" ht="27.2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136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42"/>
      <c r="AK40" s="142"/>
      <c r="AL40" s="142"/>
      <c r="AM40" s="142"/>
      <c r="AN40" s="142"/>
      <c r="AO40" s="139"/>
      <c r="AP40" s="140"/>
      <c r="AQ40" s="141"/>
      <c r="AR40" s="13"/>
      <c r="AS40" s="98"/>
      <c r="AT40" s="98"/>
      <c r="AU40" s="98"/>
      <c r="AV40" s="98"/>
      <c r="AW40" s="98"/>
      <c r="AX40" s="98"/>
      <c r="AY40" s="98"/>
    </row>
    <row r="41" spans="1:51" ht="27.2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136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42"/>
      <c r="AK41" s="142"/>
      <c r="AL41" s="142"/>
      <c r="AM41" s="142"/>
      <c r="AN41" s="142"/>
      <c r="AO41" s="139"/>
      <c r="AP41" s="140"/>
      <c r="AQ41" s="141"/>
      <c r="AR41" s="13"/>
      <c r="AS41" s="98"/>
      <c r="AT41" s="98"/>
      <c r="AU41" s="98"/>
      <c r="AV41" s="98"/>
      <c r="AW41" s="98"/>
      <c r="AX41" s="98"/>
      <c r="AY41" s="98"/>
    </row>
    <row r="42" spans="1:51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</row>
    <row r="43" spans="1:51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AS43" s="98"/>
      <c r="AT43" s="98"/>
      <c r="AU43" s="98"/>
      <c r="AV43" s="98"/>
      <c r="AW43" s="98"/>
      <c r="AX43" s="98"/>
      <c r="AY43" s="98"/>
    </row>
    <row r="44" spans="1:51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AS44" s="98"/>
      <c r="AT44" s="98"/>
      <c r="AU44" s="98"/>
      <c r="AV44" s="98"/>
      <c r="AW44" s="98"/>
      <c r="AX44" s="98"/>
      <c r="AY44" s="98"/>
    </row>
  </sheetData>
  <sheetProtection password="C75C" sheet="1" objects="1" scenarios="1"/>
  <mergeCells count="42">
    <mergeCell ref="B1:AD2"/>
    <mergeCell ref="AQ32:AQ34"/>
    <mergeCell ref="AR32:AR34"/>
    <mergeCell ref="Y35:AR35"/>
    <mergeCell ref="Y32:AN33"/>
    <mergeCell ref="AO32:AO34"/>
    <mergeCell ref="AP32:AP34"/>
    <mergeCell ref="V9:V10"/>
    <mergeCell ref="V4:V5"/>
    <mergeCell ref="AC4:AC5"/>
    <mergeCell ref="S9:S10"/>
    <mergeCell ref="AC9:AC10"/>
    <mergeCell ref="S14:S15"/>
    <mergeCell ref="AC14:AC15"/>
    <mergeCell ref="AC19:AC20"/>
    <mergeCell ref="AC24:AC25"/>
    <mergeCell ref="A24:A27"/>
    <mergeCell ref="B24:B25"/>
    <mergeCell ref="I24:I25"/>
    <mergeCell ref="L24:L25"/>
    <mergeCell ref="V24:V25"/>
    <mergeCell ref="S24:S25"/>
    <mergeCell ref="A19:A22"/>
    <mergeCell ref="B19:B20"/>
    <mergeCell ref="I19:I20"/>
    <mergeCell ref="L19:L20"/>
    <mergeCell ref="V19:V20"/>
    <mergeCell ref="S19:S20"/>
    <mergeCell ref="V14:V15"/>
    <mergeCell ref="A4:A7"/>
    <mergeCell ref="B4:B5"/>
    <mergeCell ref="I4:I5"/>
    <mergeCell ref="L4:L5"/>
    <mergeCell ref="S4:S5"/>
    <mergeCell ref="A9:A12"/>
    <mergeCell ref="B9:B10"/>
    <mergeCell ref="I9:I10"/>
    <mergeCell ref="L9:L10"/>
    <mergeCell ref="I14:I15"/>
    <mergeCell ref="L14:L15"/>
    <mergeCell ref="A14:A17"/>
    <mergeCell ref="B14:B15"/>
  </mergeCells>
  <dataValidations count="7">
    <dataValidation type="list" operator="equal" allowBlank="1" showInputMessage="1" showErrorMessage="1" sqref="I27" xr:uid="{00000000-0002-0000-0100-000000000000}">
      <formula1>$AQ$7:$AQ$10</formula1>
      <formula2>0</formula2>
    </dataValidation>
    <dataValidation type="list" operator="equal" allowBlank="1" showInputMessage="1" showErrorMessage="1" sqref="L21:L22 B26:B27 V6:V7 AC16:AC17 I11:I12" xr:uid="{00000000-0002-0000-0100-000001000000}">
      <formula1>$AO$7:$AO$10</formula1>
    </dataValidation>
    <dataValidation type="list" operator="equal" allowBlank="1" showInputMessage="1" showErrorMessage="1" sqref="I26 V21:V22 L16:L17 S11:S12 B6:B7" xr:uid="{00000000-0002-0000-0100-000002000000}">
      <formula1>$AQ$7:$AQ$10</formula1>
    </dataValidation>
    <dataValidation type="list" operator="equal" allowBlank="1" showInputMessage="1" showErrorMessage="1" sqref="AC6:AC7 V11:V12 S16:S17 B21:B22 L26:L27" xr:uid="{00000000-0002-0000-0100-000003000000}">
      <formula1>$AS$7:$AS$10</formula1>
    </dataValidation>
    <dataValidation type="list" operator="equal" allowBlank="1" showInputMessage="1" showErrorMessage="1" sqref="L6:L7 B11:B12 I16:I17 AC21:AC22 S26:S27" xr:uid="{00000000-0002-0000-0100-000004000000}">
      <formula1>$AU$7:$AU$10</formula1>
    </dataValidation>
    <dataValidation type="list" operator="equal" allowBlank="1" showInputMessage="1" showErrorMessage="1" sqref="I6:I7 AC11:AC12 B16:B17 S21:S22 V26:V27" xr:uid="{00000000-0002-0000-0100-000005000000}">
      <formula1>$AW$7:$AW$10</formula1>
    </dataValidation>
    <dataValidation type="list" operator="equal" allowBlank="1" showInputMessage="1" showErrorMessage="1" sqref="S6:S7 L11:L12 V16:V17 I21:I22 AC26:AC27" xr:uid="{00000000-0002-0000-0100-000006000000}">
      <formula1>$AY$7:$AY$10</formula1>
    </dataValidation>
  </dataValidations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  <ignoredErrors>
    <ignoredError sqref="C6:C7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108"/>
  <sheetViews>
    <sheetView showGridLines="0" topLeftCell="K13" workbookViewId="0">
      <selection activeCell="S7" sqref="S7"/>
    </sheetView>
  </sheetViews>
  <sheetFormatPr defaultColWidth="8.75" defaultRowHeight="25" customHeight="1"/>
  <cols>
    <col min="1" max="2" width="5.75" style="14" customWidth="1"/>
    <col min="3" max="3" width="39.75" style="14" customWidth="1"/>
    <col min="4" max="13" width="6.75" style="14" customWidth="1"/>
    <col min="14" max="14" width="10" style="15" customWidth="1"/>
    <col min="15" max="15" width="8.875" style="15" customWidth="1"/>
    <col min="16" max="16" width="8.5" style="15" customWidth="1"/>
    <col min="17" max="17" width="13.5" style="14" customWidth="1"/>
    <col min="18" max="18" width="4.75" style="14" customWidth="1"/>
    <col min="19" max="19" width="20.75" style="14" customWidth="1"/>
    <col min="20" max="20" width="6.75" style="14" customWidth="1"/>
    <col min="21" max="22" width="4.75" style="14" customWidth="1"/>
    <col min="23" max="23" width="20.75" style="14" customWidth="1"/>
    <col min="24" max="24" width="5.75" style="14" customWidth="1"/>
    <col min="25" max="26" width="4.75" style="14" customWidth="1"/>
    <col min="27" max="27" width="20.75" style="14" customWidth="1"/>
    <col min="28" max="28" width="7.75" style="14" customWidth="1"/>
    <col min="29" max="16384" width="8.75" style="14"/>
  </cols>
  <sheetData>
    <row r="1" spans="3:28" ht="12.9"/>
    <row r="2" spans="3:28" ht="50.1" customHeight="1" thickBot="1">
      <c r="C2" s="165" t="s">
        <v>50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</row>
    <row r="3" spans="3:28" ht="23.95" customHeight="1" thickTop="1">
      <c r="C3" s="167" t="s">
        <v>19</v>
      </c>
      <c r="D3" s="168"/>
      <c r="E3" s="168"/>
      <c r="F3" s="168"/>
      <c r="G3" s="168"/>
      <c r="H3" s="168"/>
      <c r="I3" s="168"/>
      <c r="J3" s="168"/>
      <c r="K3" s="168"/>
      <c r="L3" s="168"/>
      <c r="M3" s="16"/>
      <c r="N3" s="171" t="s">
        <v>0</v>
      </c>
      <c r="O3" s="174" t="s">
        <v>1</v>
      </c>
      <c r="P3" s="171" t="s">
        <v>2</v>
      </c>
      <c r="Q3" s="174" t="s">
        <v>3</v>
      </c>
    </row>
    <row r="4" spans="3:28" ht="24.45" thickBot="1">
      <c r="C4" s="169"/>
      <c r="D4" s="170"/>
      <c r="E4" s="170"/>
      <c r="F4" s="170"/>
      <c r="G4" s="170"/>
      <c r="H4" s="170"/>
      <c r="I4" s="170"/>
      <c r="J4" s="170"/>
      <c r="K4" s="170"/>
      <c r="L4" s="170"/>
      <c r="M4" s="17"/>
      <c r="N4" s="172"/>
      <c r="O4" s="175"/>
      <c r="P4" s="172"/>
      <c r="Q4" s="175"/>
    </row>
    <row r="5" spans="3:28" ht="14.95" thickTop="1" thickBot="1">
      <c r="C5" s="18" t="s">
        <v>4</v>
      </c>
      <c r="D5" s="177" t="s">
        <v>5</v>
      </c>
      <c r="E5" s="178"/>
      <c r="F5" s="177" t="s">
        <v>6</v>
      </c>
      <c r="G5" s="178"/>
      <c r="H5" s="177" t="s">
        <v>7</v>
      </c>
      <c r="I5" s="178"/>
      <c r="J5" s="177" t="s">
        <v>8</v>
      </c>
      <c r="K5" s="178"/>
      <c r="L5" s="177" t="s">
        <v>9</v>
      </c>
      <c r="M5" s="178"/>
      <c r="N5" s="173"/>
      <c r="O5" s="176"/>
      <c r="P5" s="173"/>
      <c r="Q5" s="176"/>
    </row>
    <row r="6" spans="3:28" ht="14.3" thickTop="1" thickBot="1">
      <c r="C6" s="19"/>
      <c r="D6" s="20" t="s">
        <v>39</v>
      </c>
      <c r="E6" s="21" t="s">
        <v>2</v>
      </c>
      <c r="F6" s="20" t="s">
        <v>39</v>
      </c>
      <c r="G6" s="21" t="s">
        <v>2</v>
      </c>
      <c r="H6" s="20" t="s">
        <v>39</v>
      </c>
      <c r="I6" s="21" t="s">
        <v>2</v>
      </c>
      <c r="J6" s="20" t="s">
        <v>39</v>
      </c>
      <c r="K6" s="21" t="s">
        <v>2</v>
      </c>
      <c r="L6" s="20" t="s">
        <v>39</v>
      </c>
      <c r="M6" s="21" t="s">
        <v>2</v>
      </c>
      <c r="N6" s="19"/>
      <c r="O6" s="19"/>
      <c r="P6" s="19"/>
      <c r="Q6" s="19"/>
    </row>
    <row r="7" spans="3:28" ht="25.85" thickTop="1">
      <c r="C7" s="153" t="str">
        <f>'1.HD'!AO5</f>
        <v>Splav</v>
      </c>
      <c r="D7" s="22">
        <f>'1.HD'!X5</f>
        <v>303</v>
      </c>
      <c r="E7" s="23">
        <f>'1.HD'!X4</f>
        <v>0</v>
      </c>
      <c r="F7" s="24">
        <f>'1.HD'!H10</f>
        <v>422</v>
      </c>
      <c r="G7" s="23">
        <f>'1.HD'!H9</f>
        <v>4</v>
      </c>
      <c r="H7" s="25">
        <f>'1.HD'!AB15</f>
        <v>358</v>
      </c>
      <c r="I7" s="23">
        <f>'1.HD'!AB14</f>
        <v>3</v>
      </c>
      <c r="J7" s="25">
        <f>'1.HD'!N20</f>
        <v>334</v>
      </c>
      <c r="K7" s="23">
        <f>'1.HD'!N19</f>
        <v>1</v>
      </c>
      <c r="L7" s="25">
        <f>'1.HD'!D25</f>
        <v>381</v>
      </c>
      <c r="M7" s="23">
        <f>'1.HD'!D24</f>
        <v>0</v>
      </c>
      <c r="N7" s="26">
        <f>D7+F7+H7+J7+L7</f>
        <v>1798</v>
      </c>
      <c r="O7" s="26">
        <f>N7/5</f>
        <v>359.6</v>
      </c>
      <c r="P7" s="27">
        <f>E7+G7+I7+K7+M7</f>
        <v>8</v>
      </c>
      <c r="Q7" s="1">
        <f t="shared" ref="Q7:Q12" si="0">IF(N7=0,"",RANK(P7,$P$7:$P$12,0))</f>
        <v>4</v>
      </c>
    </row>
    <row r="8" spans="3:28" ht="25.15">
      <c r="C8" s="154" t="str">
        <f>'1.HD'!AQ5</f>
        <v>Chozrasčot</v>
      </c>
      <c r="D8" s="28">
        <f>'1.HD'!D5</f>
        <v>382</v>
      </c>
      <c r="E8" s="29">
        <f>'1.HD'!D4</f>
        <v>3</v>
      </c>
      <c r="F8" s="30">
        <f>'1.HD'!R10</f>
        <v>379</v>
      </c>
      <c r="G8" s="29">
        <f>'1.HD'!R9</f>
        <v>3</v>
      </c>
      <c r="H8" s="31">
        <f>'1.HD'!N15</f>
        <v>358</v>
      </c>
      <c r="I8" s="29">
        <f>'1.HD'!N14</f>
        <v>4</v>
      </c>
      <c r="J8" s="31">
        <f>'1.HD'!X20</f>
        <v>394</v>
      </c>
      <c r="K8" s="29">
        <f>'1.HD'!X19</f>
        <v>4</v>
      </c>
      <c r="L8" s="31">
        <f>'1.HD'!H25</f>
        <v>440</v>
      </c>
      <c r="M8" s="29">
        <f>'1.HD'!H24</f>
        <v>4</v>
      </c>
      <c r="N8" s="32">
        <f t="shared" ref="N8:N12" si="1">D8+F8+H8+J8+L8</f>
        <v>1953</v>
      </c>
      <c r="O8" s="32">
        <f t="shared" ref="O8:O12" si="2">N8/5</f>
        <v>390.6</v>
      </c>
      <c r="P8" s="33">
        <f t="shared" ref="P8:P12" si="3">E8+G8+I8+K8+M8</f>
        <v>18</v>
      </c>
      <c r="Q8" s="2">
        <f t="shared" si="0"/>
        <v>1</v>
      </c>
    </row>
    <row r="9" spans="3:28" ht="25.15">
      <c r="C9" s="155" t="str">
        <f>'1.HD'!AS5</f>
        <v>Jadran</v>
      </c>
      <c r="D9" s="28">
        <f>'1.HD'!AB5</f>
        <v>327</v>
      </c>
      <c r="E9" s="29">
        <f>'1.HD'!AB4</f>
        <v>4</v>
      </c>
      <c r="F9" s="30">
        <f>'1.HD'!X10</f>
        <v>360</v>
      </c>
      <c r="G9" s="29">
        <f>'1.HD'!X9</f>
        <v>4</v>
      </c>
      <c r="H9" s="31">
        <f>'1.HD'!R15</f>
        <v>322</v>
      </c>
      <c r="I9" s="29">
        <f>'1.HD'!R14</f>
        <v>0</v>
      </c>
      <c r="J9" s="31">
        <f>'1.HD'!D20</f>
        <v>398</v>
      </c>
      <c r="K9" s="29">
        <f>'1.HD'!D19</f>
        <v>4</v>
      </c>
      <c r="L9" s="31">
        <f>'1.HD'!N25</f>
        <v>359</v>
      </c>
      <c r="M9" s="29">
        <f>'1.HD'!N24</f>
        <v>1</v>
      </c>
      <c r="N9" s="32">
        <f t="shared" si="1"/>
        <v>1766</v>
      </c>
      <c r="O9" s="32">
        <f t="shared" si="2"/>
        <v>353.2</v>
      </c>
      <c r="P9" s="33">
        <f t="shared" si="3"/>
        <v>13</v>
      </c>
      <c r="Q9" s="2">
        <f t="shared" si="0"/>
        <v>2</v>
      </c>
    </row>
    <row r="10" spans="3:28" ht="25.15">
      <c r="C10" s="155" t="str">
        <f>'1.HD'!AU5</f>
        <v>Alfa</v>
      </c>
      <c r="D10" s="28">
        <f>'1.HD'!N5</f>
        <v>389</v>
      </c>
      <c r="E10" s="29">
        <f>'1.HD'!N4</f>
        <v>3</v>
      </c>
      <c r="F10" s="30">
        <f>'1.HD'!D10</f>
        <v>325</v>
      </c>
      <c r="G10" s="29">
        <f>'1.HD'!D9</f>
        <v>0</v>
      </c>
      <c r="H10" s="31">
        <f>'1.HD'!H15</f>
        <v>317</v>
      </c>
      <c r="I10" s="29">
        <f>'1.HD'!H14</f>
        <v>0</v>
      </c>
      <c r="J10" s="31">
        <f>'1.HD'!AB20</f>
        <v>320</v>
      </c>
      <c r="K10" s="29">
        <f>'1.HD'!AB19</f>
        <v>0</v>
      </c>
      <c r="L10" s="31">
        <f>'1.HD'!R25</f>
        <v>360</v>
      </c>
      <c r="M10" s="29">
        <f>'1.HD'!R24</f>
        <v>3</v>
      </c>
      <c r="N10" s="32">
        <f t="shared" si="1"/>
        <v>1711</v>
      </c>
      <c r="O10" s="32">
        <f t="shared" si="2"/>
        <v>342.2</v>
      </c>
      <c r="P10" s="33">
        <f t="shared" si="3"/>
        <v>6</v>
      </c>
      <c r="Q10" s="2">
        <f t="shared" si="0"/>
        <v>5</v>
      </c>
    </row>
    <row r="11" spans="3:28" ht="25.15">
      <c r="C11" s="155" t="str">
        <f>'1.HD'!AW5</f>
        <v>Baracuda</v>
      </c>
      <c r="D11" s="28">
        <f>'1.HD'!H5</f>
        <v>362</v>
      </c>
      <c r="E11" s="29">
        <f>'1.HD'!H4</f>
        <v>1</v>
      </c>
      <c r="F11" s="30">
        <f>'1.HD'!AB10</f>
        <v>333</v>
      </c>
      <c r="G11" s="29">
        <f>'1.HD'!AB9</f>
        <v>0</v>
      </c>
      <c r="H11" s="31">
        <f>'1.HD'!D15</f>
        <v>333</v>
      </c>
      <c r="I11" s="29">
        <f>'1.HD'!D14</f>
        <v>4</v>
      </c>
      <c r="J11" s="31">
        <f>'1.HD'!R20</f>
        <v>371</v>
      </c>
      <c r="K11" s="29">
        <f>'1.HD'!R19</f>
        <v>3</v>
      </c>
      <c r="L11" s="31">
        <f>'1.HD'!X25</f>
        <v>395</v>
      </c>
      <c r="M11" s="29">
        <f>'1.HD'!X24</f>
        <v>4</v>
      </c>
      <c r="N11" s="32">
        <f t="shared" si="1"/>
        <v>1794</v>
      </c>
      <c r="O11" s="32">
        <f t="shared" si="2"/>
        <v>358.8</v>
      </c>
      <c r="P11" s="33">
        <f t="shared" si="3"/>
        <v>12</v>
      </c>
      <c r="Q11" s="2">
        <f t="shared" si="0"/>
        <v>3</v>
      </c>
    </row>
    <row r="12" spans="3:28" ht="25.85" thickBot="1">
      <c r="C12" s="156" t="str">
        <f>'1.HD'!AY5</f>
        <v>Za Řekou</v>
      </c>
      <c r="D12" s="34">
        <f>'1.HD'!R5</f>
        <v>362</v>
      </c>
      <c r="E12" s="35">
        <f>'1.HD'!R4</f>
        <v>1</v>
      </c>
      <c r="F12" s="36">
        <f>'1.HD'!N10</f>
        <v>324</v>
      </c>
      <c r="G12" s="35">
        <f>'1.HD'!N9</f>
        <v>1</v>
      </c>
      <c r="H12" s="37">
        <f>'1.HD'!X15</f>
        <v>350</v>
      </c>
      <c r="I12" s="35">
        <f>'1.HD'!X14</f>
        <v>1</v>
      </c>
      <c r="J12" s="37">
        <f>'1.HD'!H20</f>
        <v>292</v>
      </c>
      <c r="K12" s="35">
        <f>'1.HD'!H19</f>
        <v>0</v>
      </c>
      <c r="L12" s="37">
        <f>'1.HD'!AB25</f>
        <v>328</v>
      </c>
      <c r="M12" s="35">
        <f>'1.HD'!AB24</f>
        <v>0</v>
      </c>
      <c r="N12" s="38">
        <f t="shared" si="1"/>
        <v>1656</v>
      </c>
      <c r="O12" s="38">
        <f t="shared" si="2"/>
        <v>331.2</v>
      </c>
      <c r="P12" s="39">
        <f t="shared" si="3"/>
        <v>3</v>
      </c>
      <c r="Q12" s="3">
        <f t="shared" si="0"/>
        <v>6</v>
      </c>
    </row>
    <row r="13" spans="3:28" ht="13.1" customHeight="1" thickTop="1"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1"/>
      <c r="P13" s="41"/>
      <c r="Q13" s="40"/>
    </row>
    <row r="14" spans="3:28" ht="13.1" customHeight="1" thickBot="1">
      <c r="C14" s="42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1"/>
      <c r="P14" s="41"/>
      <c r="Q14" s="40"/>
    </row>
    <row r="15" spans="3:28" ht="13.1" customHeight="1" thickTop="1">
      <c r="G15" s="179"/>
      <c r="H15" s="179"/>
      <c r="I15" s="179"/>
      <c r="J15" s="179"/>
      <c r="K15" s="179"/>
      <c r="L15" s="179"/>
      <c r="R15" s="180" t="s">
        <v>41</v>
      </c>
      <c r="S15" s="181"/>
      <c r="T15" s="182"/>
      <c r="V15" s="180" t="s">
        <v>46</v>
      </c>
      <c r="W15" s="181"/>
      <c r="X15" s="182"/>
      <c r="Z15" s="180" t="s">
        <v>49</v>
      </c>
      <c r="AA15" s="181"/>
      <c r="AB15" s="182"/>
    </row>
    <row r="16" spans="3:28" ht="13.1" customHeight="1">
      <c r="R16" s="44"/>
      <c r="S16" s="45"/>
      <c r="T16" s="46" t="s">
        <v>2</v>
      </c>
      <c r="V16" s="44"/>
      <c r="W16" s="47"/>
      <c r="X16" s="48" t="s">
        <v>45</v>
      </c>
      <c r="Z16" s="44"/>
      <c r="AA16" s="47"/>
      <c r="AB16" s="48" t="s">
        <v>42</v>
      </c>
    </row>
    <row r="17" spans="18:28" ht="13.1" customHeight="1">
      <c r="R17" s="49">
        <v>1</v>
      </c>
      <c r="S17" s="47" t="str">
        <f>VLOOKUP(R17,'Pořadí družstev1.HD'!$W$49:$Z$72,4,FALSE)</f>
        <v>Klusáčková Dana</v>
      </c>
      <c r="T17" s="48">
        <f>VLOOKUP(R17,'Pořadí družstev1.HD'!$W$49:$Z$72,2,FALSE)</f>
        <v>5</v>
      </c>
      <c r="V17" s="49">
        <v>1</v>
      </c>
      <c r="W17" s="47" t="str">
        <f>VLOOKUP(V17,'Pořadí družstev1.HD'!$S$49:$V$72,4,FALSE)</f>
        <v>Lysek Petr</v>
      </c>
      <c r="X17" s="50">
        <f>VLOOKUP(V17,'Pořadí družstev1.HD'!$S$49:$V$72,2,FALSE)</f>
        <v>226</v>
      </c>
      <c r="Z17" s="49">
        <v>1</v>
      </c>
      <c r="AA17" s="47" t="str">
        <f>VLOOKUP(Z17,'Pořadí družstev1.HD'!$J$49:$R$72,9,FALSE)</f>
        <v>Klusáčková Dana</v>
      </c>
      <c r="AB17" s="51">
        <f>VLOOKUP(Z17,'Pořadí družstev1.HD'!$J$49:$R$72,2,FALSE)</f>
        <v>196.8005</v>
      </c>
    </row>
    <row r="18" spans="18:28" ht="13.1" customHeight="1">
      <c r="R18" s="49">
        <v>2</v>
      </c>
      <c r="S18" s="47" t="str">
        <f>VLOOKUP(R18,'Pořadí družstev1.HD'!$W$49:$Z$72,4,FALSE)</f>
        <v>Dvořák Radek</v>
      </c>
      <c r="T18" s="48">
        <f>VLOOKUP(R18,'Pořadí družstev1.HD'!$W$49:$Z$72,2,FALSE)</f>
        <v>4</v>
      </c>
      <c r="V18" s="49">
        <v>2</v>
      </c>
      <c r="W18" s="47" t="str">
        <f>VLOOKUP(V18,'Pořadí družstev1.HD'!$S$49:$V$72,4,FALSE)</f>
        <v>Klusáčková Dana</v>
      </c>
      <c r="X18" s="50">
        <f>VLOOKUP(V18,'Pořadí družstev1.HD'!$S$49:$V$72,2,FALSE)</f>
        <v>221</v>
      </c>
      <c r="Z18" s="49">
        <v>2</v>
      </c>
      <c r="AA18" s="47" t="str">
        <f>VLOOKUP(Z18,'Pořadí družstev1.HD'!$J$49:$R$72,9,FALSE)</f>
        <v>Klusáček Jiří</v>
      </c>
      <c r="AB18" s="51">
        <f>VLOOKUP(Z18,'Pořadí družstev1.HD'!$J$49:$R$72,2,FALSE)</f>
        <v>185.8006</v>
      </c>
    </row>
    <row r="19" spans="18:28" ht="13.1" customHeight="1">
      <c r="R19" s="49">
        <v>3</v>
      </c>
      <c r="S19" s="47" t="str">
        <f>VLOOKUP(R19,'Pořadí družstev1.HD'!$W$49:$Z$72,4,FALSE)</f>
        <v>Lysek Petr</v>
      </c>
      <c r="T19" s="48">
        <f>VLOOKUP(R19,'Pořadí družstev1.HD'!$W$49:$Z$72,2,FALSE)</f>
        <v>4</v>
      </c>
      <c r="V19" s="49">
        <v>3</v>
      </c>
      <c r="W19" s="47" t="str">
        <f>VLOOKUP(V19,'Pořadí družstev1.HD'!$S$49:$V$72,4,FALSE)</f>
        <v>Müller Vladimír</v>
      </c>
      <c r="X19" s="50">
        <f>VLOOKUP(V19,'Pořadí družstev1.HD'!$S$49:$V$72,2,FALSE)</f>
        <v>221</v>
      </c>
      <c r="Z19" s="49">
        <v>3</v>
      </c>
      <c r="AA19" s="47" t="str">
        <f>VLOOKUP(Z19,'Pořadí družstev1.HD'!$J$49:$R$72,9,FALSE)</f>
        <v>Pazděra Jaroslav</v>
      </c>
      <c r="AB19" s="51">
        <f>VLOOKUP(Z19,'Pořadí družstev1.HD'!$J$49:$R$72,2,FALSE)</f>
        <v>183.40010000000001</v>
      </c>
    </row>
    <row r="20" spans="18:28" ht="13.1" customHeight="1">
      <c r="R20" s="49">
        <v>4</v>
      </c>
      <c r="S20" s="47" t="str">
        <f>VLOOKUP(R20,'Pořadí družstev1.HD'!$W$49:$Z$72,4,FALSE)</f>
        <v>Mihulka Josef</v>
      </c>
      <c r="T20" s="48">
        <f>VLOOKUP(R20,'Pořadí družstev1.HD'!$W$49:$Z$72,2,FALSE)</f>
        <v>3</v>
      </c>
      <c r="V20" s="49">
        <v>4</v>
      </c>
      <c r="W20" s="47" t="str">
        <f>VLOOKUP(V20,'Pořadí družstev1.HD'!$S$49:$V$72,4,FALSE)</f>
        <v>Orság Karel</v>
      </c>
      <c r="X20" s="50">
        <f>VLOOKUP(V20,'Pořadí družstev1.HD'!$S$49:$V$72,2,FALSE)</f>
        <v>213</v>
      </c>
      <c r="Z20" s="49">
        <v>4</v>
      </c>
      <c r="AA20" s="47" t="str">
        <f>VLOOKUP(Z20,'Pořadí družstev1.HD'!$J$49:$R$72,9,FALSE)</f>
        <v>Dvořák Radek</v>
      </c>
      <c r="AB20" s="51">
        <f>VLOOKUP(Z20,'Pořadí družstev1.HD'!$J$49:$R$72,2,FALSE)</f>
        <v>183.0018</v>
      </c>
    </row>
    <row r="21" spans="18:28" ht="13.1" customHeight="1">
      <c r="R21" s="49">
        <v>5</v>
      </c>
      <c r="S21" s="47" t="str">
        <f>VLOOKUP(R21,'Pořadí družstev1.HD'!$W$49:$Z$72,4,FALSE)</f>
        <v>Klusáček Jiří</v>
      </c>
      <c r="T21" s="48">
        <f>VLOOKUP(R21,'Pořadí družstev1.HD'!$W$49:$Z$72,2,FALSE)</f>
        <v>3</v>
      </c>
      <c r="V21" s="49">
        <v>5</v>
      </c>
      <c r="W21" s="47" t="str">
        <f>VLOOKUP(V21,'Pořadí družstev1.HD'!$S$49:$V$72,4,FALSE)</f>
        <v>Klusáček Jiří</v>
      </c>
      <c r="X21" s="50">
        <f>VLOOKUP(V21,'Pořadí družstev1.HD'!$S$49:$V$72,2,FALSE)</f>
        <v>211</v>
      </c>
      <c r="Z21" s="49">
        <v>5</v>
      </c>
      <c r="AA21" s="47" t="str">
        <f>VLOOKUP(Z21,'Pořadí družstev1.HD'!$J$49:$R$72,9,FALSE)</f>
        <v>Lysek Petr</v>
      </c>
      <c r="AB21" s="51">
        <f>VLOOKUP(Z21,'Pořadí družstev1.HD'!$J$49:$R$72,2,FALSE)</f>
        <v>181.40100000000001</v>
      </c>
    </row>
    <row r="22" spans="18:28" ht="13.1" customHeight="1">
      <c r="R22" s="49">
        <v>6</v>
      </c>
      <c r="S22" s="47" t="str">
        <f>VLOOKUP(R22,'Pořadí družstev1.HD'!$W$49:$Z$72,4,FALSE)</f>
        <v>Orság Karel</v>
      </c>
      <c r="T22" s="48">
        <f>VLOOKUP(R22,'Pořadí družstev1.HD'!$W$49:$Z$72,2,FALSE)</f>
        <v>2</v>
      </c>
      <c r="V22" s="49">
        <v>6</v>
      </c>
      <c r="W22" s="47" t="str">
        <f>VLOOKUP(V22,'Pořadí družstev1.HD'!$S$49:$V$72,4,FALSE)</f>
        <v>Dvořák Radek</v>
      </c>
      <c r="X22" s="50">
        <f>VLOOKUP(V22,'Pořadí družstev1.HD'!$S$49:$V$72,2,FALSE)</f>
        <v>203</v>
      </c>
      <c r="Z22" s="49">
        <v>6</v>
      </c>
      <c r="AA22" s="47" t="str">
        <f>VLOOKUP(Z22,'Pořadí družstev1.HD'!$J$49:$R$72,9,FALSE)</f>
        <v>Mihalcsak Silvestr</v>
      </c>
      <c r="AB22" s="51">
        <f>VLOOKUP(Z22,'Pořadí družstev1.HD'!$J$49:$R$72,2,FALSE)</f>
        <v>178.60139999999998</v>
      </c>
    </row>
    <row r="23" spans="18:28" ht="13.1" customHeight="1">
      <c r="R23" s="49">
        <v>7</v>
      </c>
      <c r="S23" s="47" t="str">
        <f>VLOOKUP(R23,'Pořadí družstev1.HD'!$W$49:$Z$72,4,FALSE)</f>
        <v>Fabrigerová Anna</v>
      </c>
      <c r="T23" s="48">
        <f>VLOOKUP(R23,'Pořadí družstev1.HD'!$W$49:$Z$72,2,FALSE)</f>
        <v>2</v>
      </c>
      <c r="V23" s="49">
        <v>7</v>
      </c>
      <c r="W23" s="47" t="str">
        <f>VLOOKUP(V23,'Pořadí družstev1.HD'!$S$49:$V$72,4,FALSE)</f>
        <v>Mihalcsak Silvestr</v>
      </c>
      <c r="X23" s="50">
        <f>VLOOKUP(V23,'Pořadí družstev1.HD'!$S$49:$V$72,2,FALSE)</f>
        <v>201</v>
      </c>
      <c r="Z23" s="49">
        <v>7</v>
      </c>
      <c r="AA23" s="47" t="str">
        <f>VLOOKUP(Z23,'Pořadí družstev1.HD'!$J$49:$R$72,9,FALSE)</f>
        <v>Müller Vladimír</v>
      </c>
      <c r="AB23" s="51">
        <f>VLOOKUP(Z23,'Pořadí družstev1.HD'!$J$49:$R$72,2,FALSE)</f>
        <v>176.2002</v>
      </c>
    </row>
    <row r="24" spans="18:28" ht="13.1" customHeight="1">
      <c r="R24" s="49">
        <v>8</v>
      </c>
      <c r="S24" s="47" t="str">
        <f>VLOOKUP(R24,'Pořadí družstev1.HD'!$W$49:$Z$72,4,FALSE)</f>
        <v>Müller Vladimír</v>
      </c>
      <c r="T24" s="48">
        <f>VLOOKUP(R24,'Pořadí družstev1.HD'!$W$49:$Z$72,2,FALSE)</f>
        <v>2</v>
      </c>
      <c r="V24" s="49">
        <v>8</v>
      </c>
      <c r="W24" s="47" t="str">
        <f>VLOOKUP(V24,'Pořadí družstev1.HD'!$S$49:$V$72,4,FALSE)</f>
        <v>Pazděra Jaroslav</v>
      </c>
      <c r="X24" s="50">
        <f>VLOOKUP(V24,'Pořadí družstev1.HD'!$S$49:$V$72,2,FALSE)</f>
        <v>201</v>
      </c>
      <c r="Z24" s="49">
        <v>8</v>
      </c>
      <c r="AA24" s="47" t="str">
        <f>VLOOKUP(Z24,'Pořadí družstev1.HD'!$J$49:$R$72,9,FALSE)</f>
        <v>Mihulka Josef</v>
      </c>
      <c r="AB24" s="51">
        <f>VLOOKUP(Z24,'Pořadí družstev1.HD'!$J$49:$R$72,2,FALSE)</f>
        <v>171.80090000000001</v>
      </c>
    </row>
    <row r="25" spans="18:28" ht="13.1" customHeight="1">
      <c r="R25" s="49">
        <v>9</v>
      </c>
      <c r="S25" s="47" t="str">
        <f>VLOOKUP(R25,'Pořadí družstev1.HD'!$W$49:$Z$72,4,FALSE)</f>
        <v>Pazděra Jaroslav</v>
      </c>
      <c r="T25" s="48">
        <f>VLOOKUP(R25,'Pořadí družstev1.HD'!$W$49:$Z$72,2,FALSE)</f>
        <v>2</v>
      </c>
      <c r="V25" s="49">
        <v>9</v>
      </c>
      <c r="W25" s="47" t="str">
        <f>VLOOKUP(V25,'Pořadí družstev1.HD'!$S$49:$V$72,4,FALSE)</f>
        <v>Motyka Vlastimil</v>
      </c>
      <c r="X25" s="50">
        <f>VLOOKUP(V25,'Pořadí družstev1.HD'!$S$49:$V$72,2,FALSE)</f>
        <v>197</v>
      </c>
      <c r="Z25" s="49">
        <v>9</v>
      </c>
      <c r="AA25" s="47" t="str">
        <f>VLOOKUP(Z25,'Pořadí družstev1.HD'!$J$49:$R$72,9,FALSE)</f>
        <v>Fabrigerová Anna</v>
      </c>
      <c r="AB25" s="51">
        <f>VLOOKUP(Z25,'Pořadí družstev1.HD'!$J$49:$R$72,2,FALSE)</f>
        <v>167.80170000000001</v>
      </c>
    </row>
    <row r="26" spans="18:28" ht="13.1" customHeight="1">
      <c r="R26" s="49">
        <v>10</v>
      </c>
      <c r="S26" s="47" t="str">
        <f>VLOOKUP(R26,'Pořadí družstev1.HD'!$W$49:$Z$72,4,FALSE)</f>
        <v>Orságová Jana</v>
      </c>
      <c r="T26" s="48">
        <f>VLOOKUP(R26,'Pořadí družstev1.HD'!$W$49:$Z$72,2,FALSE)</f>
        <v>1</v>
      </c>
      <c r="V26" s="49">
        <v>10</v>
      </c>
      <c r="W26" s="47" t="str">
        <f>VLOOKUP(V26,'Pořadí družstev1.HD'!$S$49:$V$72,4,FALSE)</f>
        <v>Fabrigerová Anna</v>
      </c>
      <c r="X26" s="50">
        <f>VLOOKUP(V26,'Pořadí družstev1.HD'!$S$49:$V$72,2,FALSE)</f>
        <v>184</v>
      </c>
      <c r="Z26" s="49">
        <v>10</v>
      </c>
      <c r="AA26" s="47" t="str">
        <f>VLOOKUP(Z26,'Pořadí družstev1.HD'!$J$49:$R$72,9,FALSE)</f>
        <v>Orság Karel</v>
      </c>
      <c r="AB26" s="51">
        <f>VLOOKUP(Z26,'Pořadí družstev1.HD'!$J$49:$R$72,2,FALSE)</f>
        <v>167.60210000000001</v>
      </c>
    </row>
    <row r="27" spans="18:28" ht="13.1" customHeight="1">
      <c r="R27" s="49">
        <v>11</v>
      </c>
      <c r="S27" s="47" t="str">
        <f>VLOOKUP(R27,'Pořadí družstev1.HD'!$W$49:$Z$72,4,FALSE)</f>
        <v>Mihalcsak Silvestr</v>
      </c>
      <c r="T27" s="48">
        <f>VLOOKUP(R27,'Pořadí družstev1.HD'!$W$49:$Z$72,2,FALSE)</f>
        <v>1</v>
      </c>
      <c r="V27" s="49">
        <v>11</v>
      </c>
      <c r="W27" s="47" t="str">
        <f>VLOOKUP(V27,'Pořadí družstev1.HD'!$S$49:$V$72,4,FALSE)</f>
        <v>Mihulka Josef</v>
      </c>
      <c r="X27" s="50">
        <f>VLOOKUP(V27,'Pořadí družstev1.HD'!$S$49:$V$72,2,FALSE)</f>
        <v>184</v>
      </c>
      <c r="Z27" s="49">
        <v>11</v>
      </c>
      <c r="AA27" s="47" t="str">
        <f>VLOOKUP(Z27,'Pořadí družstev1.HD'!$J$49:$R$72,9,FALSE)</f>
        <v>Motyka Vlastimil</v>
      </c>
      <c r="AB27" s="51">
        <f>VLOOKUP(Z27,'Pořadí družstev1.HD'!$J$49:$R$72,2,FALSE)</f>
        <v>163.60129999999998</v>
      </c>
    </row>
    <row r="28" spans="18:28" ht="13.1" customHeight="1">
      <c r="R28" s="49">
        <v>12</v>
      </c>
      <c r="S28" s="47" t="str">
        <f>VLOOKUP(R28,'Pořadí družstev1.HD'!$W$49:$Z$72,4,FALSE)</f>
        <v>Motyka Vlastimil</v>
      </c>
      <c r="T28" s="48">
        <f>VLOOKUP(R28,'Pořadí družstev1.HD'!$W$49:$Z$72,2,FALSE)</f>
        <v>1</v>
      </c>
      <c r="V28" s="49">
        <v>12</v>
      </c>
      <c r="W28" s="47" t="str">
        <f>VLOOKUP(V28,'Pořadí družstev1.HD'!$S$49:$V$72,4,FALSE)</f>
        <v>Orságová Jana</v>
      </c>
      <c r="X28" s="50">
        <f>VLOOKUP(V28,'Pořadí družstev1.HD'!$S$49:$V$72,2,FALSE)</f>
        <v>175</v>
      </c>
      <c r="Z28" s="49">
        <v>12</v>
      </c>
      <c r="AA28" s="47" t="str">
        <f>VLOOKUP(Z28,'Pořadí družstev1.HD'!$J$49:$R$72,9,FALSE)</f>
        <v>Orságová Jana</v>
      </c>
      <c r="AB28" s="51">
        <f>VLOOKUP(Z28,'Pořadí družstev1.HD'!$J$49:$R$72,2,FALSE)</f>
        <v>155.60219999999998</v>
      </c>
    </row>
    <row r="29" spans="18:28" ht="13.1" customHeight="1">
      <c r="R29" s="49">
        <v>13</v>
      </c>
      <c r="S29" s="47">
        <f>VLOOKUP(R29,'Pořadí družstev1.HD'!$W$49:$Z$72,4,FALSE)</f>
        <v>0</v>
      </c>
      <c r="T29" s="48">
        <f>VLOOKUP(R29,'Pořadí družstev1.HD'!$W$49:$Z$72,2,FALSE)</f>
        <v>0</v>
      </c>
      <c r="V29" s="49">
        <v>13</v>
      </c>
      <c r="W29" s="47">
        <f>VLOOKUP(V29,'Pořadí družstev1.HD'!$S$49:$V$72,4,FALSE)</f>
        <v>0</v>
      </c>
      <c r="X29" s="50">
        <f>VLOOKUP(V29,'Pořadí družstev1.HD'!$S$49:$V$72,2,FALSE)</f>
        <v>0</v>
      </c>
      <c r="Z29" s="49">
        <v>13</v>
      </c>
      <c r="AA29" s="47">
        <f>VLOOKUP(Z29,'Pořadí družstev1.HD'!$J$49:$R$72,9,FALSE)</f>
        <v>0</v>
      </c>
      <c r="AB29" s="51">
        <f>VLOOKUP(Z29,'Pořadí družstev1.HD'!$J$49:$R$72,2,FALSE)</f>
        <v>2.4000000000000002E-3</v>
      </c>
    </row>
    <row r="30" spans="18:28" ht="13.1" customHeight="1">
      <c r="R30" s="49">
        <v>14</v>
      </c>
      <c r="S30" s="47">
        <f>VLOOKUP(R30,'Pořadí družstev1.HD'!$W$49:$Z$72,4,FALSE)</f>
        <v>0</v>
      </c>
      <c r="T30" s="48">
        <f>VLOOKUP(R30,'Pořadí družstev1.HD'!$W$49:$Z$72,2,FALSE)</f>
        <v>0</v>
      </c>
      <c r="V30" s="49">
        <v>14</v>
      </c>
      <c r="W30" s="47">
        <f>VLOOKUP(V30,'Pořadí družstev1.HD'!$S$49:$V$72,4,FALSE)</f>
        <v>0</v>
      </c>
      <c r="X30" s="50">
        <f>VLOOKUP(V30,'Pořadí družstev1.HD'!$S$49:$V$72,2,FALSE)</f>
        <v>0</v>
      </c>
      <c r="Z30" s="49">
        <v>14</v>
      </c>
      <c r="AA30" s="47">
        <f>VLOOKUP(Z30,'Pořadí družstev1.HD'!$J$49:$R$72,9,FALSE)</f>
        <v>0</v>
      </c>
      <c r="AB30" s="51">
        <f>VLOOKUP(Z30,'Pořadí družstev1.HD'!$J$49:$R$72,2,FALSE)</f>
        <v>2.3E-3</v>
      </c>
    </row>
    <row r="31" spans="18:28" ht="13.1" customHeight="1">
      <c r="R31" s="49">
        <v>15</v>
      </c>
      <c r="S31" s="47">
        <f>VLOOKUP(R31,'Pořadí družstev1.HD'!$W$49:$Z$72,4,FALSE)</f>
        <v>0</v>
      </c>
      <c r="T31" s="48">
        <f>VLOOKUP(R31,'Pořadí družstev1.HD'!$W$49:$Z$72,2,FALSE)</f>
        <v>0</v>
      </c>
      <c r="V31" s="49">
        <v>15</v>
      </c>
      <c r="W31" s="47">
        <f>VLOOKUP(V31,'Pořadí družstev1.HD'!$S$49:$V$72,4,FALSE)</f>
        <v>0</v>
      </c>
      <c r="X31" s="50">
        <f>VLOOKUP(V31,'Pořadí družstev1.HD'!$S$49:$V$72,2,FALSE)</f>
        <v>0</v>
      </c>
      <c r="Z31" s="49">
        <v>15</v>
      </c>
      <c r="AA31" s="47">
        <f>VLOOKUP(Z31,'Pořadí družstev1.HD'!$J$49:$R$72,9,FALSE)</f>
        <v>0</v>
      </c>
      <c r="AB31" s="51">
        <f>VLOOKUP(Z31,'Pořadí družstev1.HD'!$J$49:$R$72,2,FALSE)</f>
        <v>2E-3</v>
      </c>
    </row>
    <row r="32" spans="18:28" ht="13.1" customHeight="1">
      <c r="R32" s="49">
        <v>16</v>
      </c>
      <c r="S32" s="47">
        <f>VLOOKUP(R32,'Pořadí družstev1.HD'!$W$49:$Z$72,4,FALSE)</f>
        <v>0</v>
      </c>
      <c r="T32" s="48">
        <f>VLOOKUP(R32,'Pořadí družstev1.HD'!$W$49:$Z$72,2,FALSE)</f>
        <v>0</v>
      </c>
      <c r="V32" s="49">
        <v>16</v>
      </c>
      <c r="W32" s="47">
        <f>VLOOKUP(V32,'Pořadí družstev1.HD'!$S$49:$V$72,4,FALSE)</f>
        <v>0</v>
      </c>
      <c r="X32" s="50">
        <f>VLOOKUP(V32,'Pořadí družstev1.HD'!$S$49:$V$72,2,FALSE)</f>
        <v>0</v>
      </c>
      <c r="Z32" s="49">
        <v>16</v>
      </c>
      <c r="AA32" s="47">
        <f>VLOOKUP(Z32,'Pořadí družstev1.HD'!$J$49:$R$72,9,FALSE)</f>
        <v>0</v>
      </c>
      <c r="AB32" s="51">
        <f>VLOOKUP(Z32,'Pořadí družstev1.HD'!$J$49:$R$72,2,FALSE)</f>
        <v>1.9E-3</v>
      </c>
    </row>
    <row r="33" spans="1:51" ht="13.1" customHeight="1">
      <c r="R33" s="49">
        <v>17</v>
      </c>
      <c r="S33" s="47">
        <f>VLOOKUP(R33,'Pořadí družstev1.HD'!$W$49:$Z$72,4,FALSE)</f>
        <v>0</v>
      </c>
      <c r="T33" s="48">
        <f>VLOOKUP(R33,'Pořadí družstev1.HD'!$W$49:$Z$72,2,FALSE)</f>
        <v>0</v>
      </c>
      <c r="V33" s="49">
        <v>17</v>
      </c>
      <c r="W33" s="47">
        <f>VLOOKUP(V33,'Pořadí družstev1.HD'!$S$49:$V$72,4,FALSE)</f>
        <v>0</v>
      </c>
      <c r="X33" s="50">
        <f>VLOOKUP(V33,'Pořadí družstev1.HD'!$S$49:$V$72,2,FALSE)</f>
        <v>0</v>
      </c>
      <c r="Z33" s="49">
        <v>17</v>
      </c>
      <c r="AA33" s="47">
        <f>VLOOKUP(Z33,'Pořadí družstev1.HD'!$J$49:$R$72,9,FALSE)</f>
        <v>0</v>
      </c>
      <c r="AB33" s="51">
        <f>VLOOKUP(Z33,'Pořadí družstev1.HD'!$J$49:$R$72,2,FALSE)</f>
        <v>1.6000000000000001E-3</v>
      </c>
    </row>
    <row r="34" spans="1:51" ht="13.1" customHeight="1">
      <c r="R34" s="49">
        <v>18</v>
      </c>
      <c r="S34" s="47">
        <f>VLOOKUP(R34,'Pořadí družstev1.HD'!$W$49:$Z$72,4,FALSE)</f>
        <v>0</v>
      </c>
      <c r="T34" s="48">
        <f>VLOOKUP(R34,'Pořadí družstev1.HD'!$W$49:$Z$72,2,FALSE)</f>
        <v>0</v>
      </c>
      <c r="V34" s="49">
        <v>18</v>
      </c>
      <c r="W34" s="47">
        <f>VLOOKUP(V34,'Pořadí družstev1.HD'!$S$49:$V$72,4,FALSE)</f>
        <v>0</v>
      </c>
      <c r="X34" s="50">
        <f>VLOOKUP(V34,'Pořadí družstev1.HD'!$S$49:$V$72,2,FALSE)</f>
        <v>0</v>
      </c>
      <c r="Z34" s="49">
        <v>18</v>
      </c>
      <c r="AA34" s="47">
        <f>VLOOKUP(Z34,'Pořadí družstev1.HD'!$J$49:$R$72,9,FALSE)</f>
        <v>0</v>
      </c>
      <c r="AB34" s="51">
        <f>VLOOKUP(Z34,'Pořadí družstev1.HD'!$J$49:$R$72,2,FALSE)</f>
        <v>1.5E-3</v>
      </c>
    </row>
    <row r="35" spans="1:51" ht="13.1" customHeight="1">
      <c r="R35" s="49">
        <v>19</v>
      </c>
      <c r="S35" s="47">
        <f>VLOOKUP(R35,'Pořadí družstev1.HD'!$W$49:$Z$72,4,FALSE)</f>
        <v>0</v>
      </c>
      <c r="T35" s="48">
        <f>VLOOKUP(R35,'Pořadí družstev1.HD'!$W$49:$Z$72,2,FALSE)</f>
        <v>0</v>
      </c>
      <c r="V35" s="49">
        <v>19</v>
      </c>
      <c r="W35" s="47">
        <f>VLOOKUP(V35,'Pořadí družstev1.HD'!$S$49:$V$72,4,FALSE)</f>
        <v>0</v>
      </c>
      <c r="X35" s="50">
        <f>VLOOKUP(V35,'Pořadí družstev1.HD'!$S$49:$V$72,2,FALSE)</f>
        <v>0</v>
      </c>
      <c r="Z35" s="49">
        <v>19</v>
      </c>
      <c r="AA35" s="47">
        <f>VLOOKUP(Z35,'Pořadí družstev1.HD'!$J$49:$R$72,9,FALSE)</f>
        <v>0</v>
      </c>
      <c r="AB35" s="51">
        <f>VLOOKUP(Z35,'Pořadí družstev1.HD'!$J$49:$R$72,2,FALSE)</f>
        <v>1.2000000000000001E-3</v>
      </c>
    </row>
    <row r="36" spans="1:51" ht="13.1" customHeight="1">
      <c r="R36" s="49">
        <v>20</v>
      </c>
      <c r="S36" s="47">
        <f>VLOOKUP(R36,'Pořadí družstev1.HD'!$W$49:$Z$72,4,FALSE)</f>
        <v>0</v>
      </c>
      <c r="T36" s="48">
        <f>VLOOKUP(R36,'Pořadí družstev1.HD'!$W$49:$Z$72,2,FALSE)</f>
        <v>0</v>
      </c>
      <c r="V36" s="49">
        <v>20</v>
      </c>
      <c r="W36" s="47">
        <f>VLOOKUP(V36,'Pořadí družstev1.HD'!$S$49:$V$72,4,FALSE)</f>
        <v>0</v>
      </c>
      <c r="X36" s="50">
        <f>VLOOKUP(V36,'Pořadí družstev1.HD'!$S$49:$V$72,2,FALSE)</f>
        <v>0</v>
      </c>
      <c r="Z36" s="49">
        <v>20</v>
      </c>
      <c r="AA36" s="47">
        <f>VLOOKUP(Z36,'Pořadí družstev1.HD'!$J$49:$R$72,9,FALSE)</f>
        <v>0</v>
      </c>
      <c r="AB36" s="51">
        <f>VLOOKUP(Z36,'Pořadí družstev1.HD'!$J$49:$R$72,2,FALSE)</f>
        <v>1.1000000000000001E-3</v>
      </c>
    </row>
    <row r="37" spans="1:51" ht="13.1" customHeight="1">
      <c r="R37" s="49">
        <v>21</v>
      </c>
      <c r="S37" s="47">
        <f>VLOOKUP(R37,'Pořadí družstev1.HD'!$W$49:$Z$72,4,FALSE)</f>
        <v>0</v>
      </c>
      <c r="T37" s="48">
        <f>VLOOKUP(R37,'Pořadí družstev1.HD'!$W$49:$Z$72,2,FALSE)</f>
        <v>0</v>
      </c>
      <c r="V37" s="49">
        <v>21</v>
      </c>
      <c r="W37" s="47">
        <f>VLOOKUP(V37,'Pořadí družstev1.HD'!$S$49:$V$72,4,FALSE)</f>
        <v>0</v>
      </c>
      <c r="X37" s="50">
        <f>VLOOKUP(V37,'Pořadí družstev1.HD'!$S$49:$V$72,2,FALSE)</f>
        <v>0</v>
      </c>
      <c r="Z37" s="49">
        <v>21</v>
      </c>
      <c r="AA37" s="47">
        <f>VLOOKUP(Z37,'Pořadí družstev1.HD'!$J$49:$R$72,9,FALSE)</f>
        <v>0</v>
      </c>
      <c r="AB37" s="51">
        <f>VLOOKUP(Z37,'Pořadí družstev1.HD'!$J$49:$R$72,2,FALSE)</f>
        <v>8.0000000000000004E-4</v>
      </c>
    </row>
    <row r="38" spans="1:51" ht="13.1" customHeight="1">
      <c r="R38" s="49">
        <v>22</v>
      </c>
      <c r="S38" s="47">
        <f>VLOOKUP(R38,'Pořadí družstev1.HD'!$W$49:$Z$72,4,FALSE)</f>
        <v>0</v>
      </c>
      <c r="T38" s="48">
        <f>VLOOKUP(R38,'Pořadí družstev1.HD'!$W$49:$Z$72,2,FALSE)</f>
        <v>0</v>
      </c>
      <c r="V38" s="49">
        <v>22</v>
      </c>
      <c r="W38" s="47">
        <f>VLOOKUP(V38,'Pořadí družstev1.HD'!$S$49:$V$72,4,FALSE)</f>
        <v>0</v>
      </c>
      <c r="X38" s="50">
        <f>VLOOKUP(V38,'Pořadí družstev1.HD'!$S$49:$V$72,2,FALSE)</f>
        <v>0</v>
      </c>
      <c r="Z38" s="49">
        <v>22</v>
      </c>
      <c r="AA38" s="47">
        <f>VLOOKUP(Z38,'Pořadí družstev1.HD'!$J$49:$R$72,9,FALSE)</f>
        <v>0</v>
      </c>
      <c r="AB38" s="51">
        <f>VLOOKUP(Z38,'Pořadí družstev1.HD'!$J$49:$R$72,2,FALSE)</f>
        <v>6.9999999999999999E-4</v>
      </c>
    </row>
    <row r="39" spans="1:51" ht="13.1" customHeight="1">
      <c r="R39" s="49">
        <v>23</v>
      </c>
      <c r="S39" s="47">
        <f>VLOOKUP(R39,'Pořadí družstev1.HD'!$W$49:$Z$72,4,FALSE)</f>
        <v>0</v>
      </c>
      <c r="T39" s="48">
        <f>VLOOKUP(R39,'Pořadí družstev1.HD'!$W$49:$Z$72,2,FALSE)</f>
        <v>0</v>
      </c>
      <c r="V39" s="49">
        <v>23</v>
      </c>
      <c r="W39" s="47">
        <f>VLOOKUP(V39,'Pořadí družstev1.HD'!$S$49:$V$72,4,FALSE)</f>
        <v>0</v>
      </c>
      <c r="X39" s="50">
        <f>VLOOKUP(V39,'Pořadí družstev1.HD'!$S$49:$V$72,2,FALSE)</f>
        <v>0</v>
      </c>
      <c r="Z39" s="49">
        <v>23</v>
      </c>
      <c r="AA39" s="47">
        <f>VLOOKUP(Z39,'Pořadí družstev1.HD'!$J$49:$R$72,9,FALSE)</f>
        <v>0</v>
      </c>
      <c r="AB39" s="51">
        <f>VLOOKUP(Z39,'Pořadí družstev1.HD'!$J$49:$R$72,2,FALSE)</f>
        <v>4.0000000000000002E-4</v>
      </c>
    </row>
    <row r="40" spans="1:51" ht="13.1" customHeight="1" thickBot="1">
      <c r="R40" s="52">
        <v>24</v>
      </c>
      <c r="S40" s="53">
        <f>VLOOKUP(R40,'Pořadí družstev1.HD'!$W$49:$Z$72,4,FALSE)</f>
        <v>0</v>
      </c>
      <c r="T40" s="54">
        <f>VLOOKUP(R40,'Pořadí družstev1.HD'!$W$49:$Z$72,2,FALSE)</f>
        <v>0</v>
      </c>
      <c r="V40" s="52">
        <v>24</v>
      </c>
      <c r="W40" s="53">
        <f>VLOOKUP(V40,'Pořadí družstev1.HD'!$S$49:$V$72,4,FALSE)</f>
        <v>0</v>
      </c>
      <c r="X40" s="55">
        <f>VLOOKUP(V40,'Pořadí družstev1.HD'!$S$49:$V$72,2,FALSE)</f>
        <v>0</v>
      </c>
      <c r="Z40" s="52">
        <v>24</v>
      </c>
      <c r="AA40" s="53">
        <f>VLOOKUP(Z40,'Pořadí družstev1.HD'!$J$49:$R$72,9,FALSE)</f>
        <v>0</v>
      </c>
      <c r="AB40" s="56">
        <f>VLOOKUP(Z40,'Pořadí družstev1.HD'!$J$49:$R$72,2,FALSE)</f>
        <v>3.0000000000000003E-4</v>
      </c>
    </row>
    <row r="41" spans="1:51" ht="13.1" customHeight="1" thickTop="1"/>
    <row r="42" spans="1:51" ht="13.1" customHeight="1"/>
    <row r="43" spans="1:51" ht="13.1" customHeight="1"/>
    <row r="44" spans="1:51" ht="13.1" customHeight="1"/>
    <row r="45" spans="1:51" ht="13.1" customHeight="1"/>
    <row r="46" spans="1:51" ht="13.1" customHeight="1"/>
    <row r="47" spans="1:51" ht="13.1" customHeight="1"/>
    <row r="48" spans="1:51" ht="13.1" hidden="1" customHeight="1" thickBot="1">
      <c r="A48" s="82"/>
      <c r="B48" s="82"/>
      <c r="C48" s="82"/>
      <c r="D48" s="82" t="s">
        <v>39</v>
      </c>
      <c r="E48" s="82" t="s">
        <v>2</v>
      </c>
      <c r="F48" s="82"/>
      <c r="G48" s="59"/>
      <c r="H48" s="60" t="s">
        <v>39</v>
      </c>
      <c r="I48" s="60"/>
      <c r="J48" s="60" t="s">
        <v>48</v>
      </c>
      <c r="K48" s="60" t="s">
        <v>42</v>
      </c>
      <c r="L48" s="60" t="s">
        <v>47</v>
      </c>
      <c r="M48" s="60">
        <v>1</v>
      </c>
      <c r="N48" s="60">
        <v>2</v>
      </c>
      <c r="O48" s="60">
        <v>3</v>
      </c>
      <c r="P48" s="60">
        <v>4</v>
      </c>
      <c r="Q48" s="60">
        <v>5</v>
      </c>
      <c r="R48" s="60"/>
      <c r="S48" s="61" t="s">
        <v>44</v>
      </c>
      <c r="T48" s="61" t="s">
        <v>43</v>
      </c>
      <c r="U48" s="61"/>
      <c r="V48" s="61"/>
      <c r="W48" s="62" t="s">
        <v>40</v>
      </c>
      <c r="X48" s="63" t="s">
        <v>2</v>
      </c>
      <c r="Y48" s="63"/>
      <c r="Z48" s="63"/>
      <c r="AA48" s="183">
        <v>1</v>
      </c>
      <c r="AB48" s="183"/>
      <c r="AC48" s="183"/>
      <c r="AD48" s="183"/>
      <c r="AE48" s="183"/>
      <c r="AF48" s="183">
        <v>2</v>
      </c>
      <c r="AG48" s="183"/>
      <c r="AH48" s="183"/>
      <c r="AI48" s="183"/>
      <c r="AJ48" s="183"/>
      <c r="AK48" s="183">
        <v>3</v>
      </c>
      <c r="AL48" s="183"/>
      <c r="AM48" s="183"/>
      <c r="AN48" s="183"/>
      <c r="AO48" s="183"/>
      <c r="AP48" s="183">
        <v>4</v>
      </c>
      <c r="AQ48" s="183"/>
      <c r="AR48" s="183"/>
      <c r="AS48" s="183"/>
      <c r="AT48" s="183"/>
      <c r="AU48" s="183">
        <v>5</v>
      </c>
      <c r="AV48" s="183"/>
      <c r="AW48" s="183"/>
      <c r="AX48" s="183"/>
      <c r="AY48" s="184"/>
    </row>
    <row r="49" spans="1:51" ht="13.1" hidden="1" customHeight="1" thickBot="1">
      <c r="A49" s="185" t="s">
        <v>33</v>
      </c>
      <c r="B49" s="188" t="s">
        <v>33</v>
      </c>
      <c r="C49" s="83" t="str">
        <f>'1.HD'!B6</f>
        <v>Klusáček Jiří</v>
      </c>
      <c r="D49" s="83">
        <f>'1.HD'!D6</f>
        <v>168</v>
      </c>
      <c r="E49" s="84">
        <f>'1.HD'!E6</f>
        <v>0</v>
      </c>
      <c r="F49" s="82">
        <v>1</v>
      </c>
      <c r="G49" s="85" t="str">
        <f>'1.HD'!AU13</f>
        <v>Pazděra Jaroslav</v>
      </c>
      <c r="H49" s="71">
        <f t="shared" ref="H49:H72" si="4">AB49+AG49+AL49+AQ49+AV49</f>
        <v>917</v>
      </c>
      <c r="I49" s="86">
        <f t="shared" ref="I49:I72" si="5">IF(G49=0,F49*0.000001,K49)</f>
        <v>183.40010000000001</v>
      </c>
      <c r="J49" s="86">
        <f t="shared" ref="J49:J72" si="6">RANK(I49,$I$49:$I$72)</f>
        <v>3</v>
      </c>
      <c r="K49" s="87">
        <f t="shared" ref="K49:K72" si="7">IF(H49=0,F49*0.0001,F49*0.0001+(H49/L49))</f>
        <v>183.40010000000001</v>
      </c>
      <c r="L49" s="88">
        <f t="shared" ref="L49:L72" si="8">AC49+AH49+AM49+AR49+AW49</f>
        <v>5</v>
      </c>
      <c r="M49" s="71">
        <f t="shared" ref="M49:M72" si="9">AB49</f>
        <v>165</v>
      </c>
      <c r="N49" s="71">
        <f t="shared" ref="N49:N72" si="10">AG49</f>
        <v>201</v>
      </c>
      <c r="O49" s="71">
        <f t="shared" ref="O49:O72" si="11">AL49</f>
        <v>177</v>
      </c>
      <c r="P49" s="71">
        <f t="shared" ref="P49:P72" si="12">AQ49</f>
        <v>173</v>
      </c>
      <c r="Q49" s="71">
        <f t="shared" ref="Q49:Q72" si="13">AV49</f>
        <v>201</v>
      </c>
      <c r="R49" s="71" t="str">
        <f t="shared" ref="R49:R72" si="14">G49</f>
        <v>Pazděra Jaroslav</v>
      </c>
      <c r="S49" s="73">
        <f t="shared" ref="S49:S72" si="15">RANK(U49,$U$49:$U$72)</f>
        <v>8</v>
      </c>
      <c r="T49" s="73">
        <f t="shared" ref="T49:T72" si="16">MAX(M49:Q49)</f>
        <v>201</v>
      </c>
      <c r="U49" s="73">
        <f t="shared" ref="U49:U72" si="17">IF(G49=0,T49+(H49*0.000001)+(F49*0.000001),T49+(H49*0.000001)+(F49*0.001))</f>
        <v>201.00191699999999</v>
      </c>
      <c r="V49" s="73" t="str">
        <f t="shared" ref="V49:V72" si="18">G49</f>
        <v>Pazděra Jaroslav</v>
      </c>
      <c r="W49" s="89">
        <f t="shared" ref="W49:W72" si="19">RANK(Y49,$Y$49:$Y$72,0)</f>
        <v>9</v>
      </c>
      <c r="X49" s="89">
        <f t="shared" ref="X49:X72" si="20">AE49+AJ49+AO49+AT49+AY49</f>
        <v>2</v>
      </c>
      <c r="Y49" s="89">
        <f t="shared" ref="Y49:Y72" si="21">IF(Z49=0,X49+(F49*0.0000001),X49+(F49*0.001))</f>
        <v>2.0009999999999999</v>
      </c>
      <c r="Z49" s="89" t="str">
        <f t="shared" ref="Z49:Z72" si="22">G49</f>
        <v>Pazděra Jaroslav</v>
      </c>
      <c r="AA49" s="90">
        <f t="shared" ref="AA49:AA72" si="23">VLOOKUP(G49,$C$49:$E$60,2,FALSE)</f>
        <v>165</v>
      </c>
      <c r="AB49" s="90">
        <f t="shared" ref="AB49:AB72" si="24">IFERROR(AA49,0)</f>
        <v>165</v>
      </c>
      <c r="AC49" s="90">
        <f t="shared" ref="AC49:AC72" si="25">IF(AB49&gt;0,1,0)</f>
        <v>1</v>
      </c>
      <c r="AD49" s="73">
        <f t="shared" ref="AD49:AD72" si="26">VLOOKUP(G49,$C$49:$E$60,3,FALSE)</f>
        <v>0</v>
      </c>
      <c r="AE49" s="73">
        <f t="shared" ref="AE49:AE72" si="27">IFERROR(AD49,0)</f>
        <v>0</v>
      </c>
      <c r="AF49" s="90">
        <f t="shared" ref="AF49:AF72" si="28">VLOOKUP(G49,$C$61:$E$72,2,FALSE)</f>
        <v>201</v>
      </c>
      <c r="AG49" s="90">
        <f t="shared" ref="AG49:AG72" si="29">IFERROR(AF49,0)</f>
        <v>201</v>
      </c>
      <c r="AH49" s="90">
        <f t="shared" ref="AH49:AH72" si="30">IF(AG49&gt;0,1,0)</f>
        <v>1</v>
      </c>
      <c r="AI49" s="73">
        <f t="shared" ref="AI49:AI72" si="31">VLOOKUP(G49,$C$61:$E$72,3,FALSE)</f>
        <v>1</v>
      </c>
      <c r="AJ49" s="73">
        <f t="shared" ref="AJ49:AJ72" si="32">IFERROR(AI49,0)</f>
        <v>1</v>
      </c>
      <c r="AK49" s="90">
        <f t="shared" ref="AK49:AK72" si="33">VLOOKUP(G49,$C$73:$E$84,2,FALSE)</f>
        <v>177</v>
      </c>
      <c r="AL49" s="90">
        <f t="shared" ref="AL49:AL72" si="34">IFERROR(AK49,0)</f>
        <v>177</v>
      </c>
      <c r="AM49" s="90">
        <f t="shared" ref="AM49:AM72" si="35">IF(AL49&gt;0,1,0)</f>
        <v>1</v>
      </c>
      <c r="AN49" s="73">
        <f t="shared" ref="AN49:AN72" si="36">VLOOKUP(G49,$C$73:$E$84,3,FALSE)</f>
        <v>0</v>
      </c>
      <c r="AO49" s="73">
        <f t="shared" ref="AO49:AO72" si="37">IFERROR(AN49,0)</f>
        <v>0</v>
      </c>
      <c r="AP49" s="90">
        <f t="shared" ref="AP49:AP72" si="38">VLOOKUP(G49,$C$85:$E$96,2,FALSE)</f>
        <v>173</v>
      </c>
      <c r="AQ49" s="90">
        <f t="shared" ref="AQ49:AQ72" si="39">IFERROR(AP49,0)</f>
        <v>173</v>
      </c>
      <c r="AR49" s="90">
        <f t="shared" ref="AR49:AR72" si="40">IF(AQ49&gt;0,1,0)</f>
        <v>1</v>
      </c>
      <c r="AS49" s="73">
        <f t="shared" ref="AS49:AS72" si="41">VLOOKUP(G49,$C$85:$E$96,3,FALSE)</f>
        <v>1</v>
      </c>
      <c r="AT49" s="73">
        <f t="shared" ref="AT49:AT72" si="42">IFERROR(AS49,0)</f>
        <v>1</v>
      </c>
      <c r="AU49" s="90">
        <f t="shared" ref="AU49:AU72" si="43">VLOOKUP(G49,$C$97:$E$108,2,FALSE)</f>
        <v>201</v>
      </c>
      <c r="AV49" s="90">
        <f t="shared" ref="AV49:AV72" si="44">IFERROR(AU49,0)</f>
        <v>201</v>
      </c>
      <c r="AW49" s="90">
        <f t="shared" ref="AW49:AW72" si="45">IF(AV49&gt;0,1,0)</f>
        <v>1</v>
      </c>
      <c r="AX49" s="73">
        <f t="shared" ref="AX49:AX72" si="46">VLOOKUP(G49,$C$97:$E$108,3,FALSE)</f>
        <v>0</v>
      </c>
      <c r="AY49" s="91">
        <f t="shared" ref="AY49:AY72" si="47">IFERROR(AX49,0)</f>
        <v>0</v>
      </c>
    </row>
    <row r="50" spans="1:51" ht="13.1" hidden="1" customHeight="1" thickBot="1">
      <c r="A50" s="186"/>
      <c r="B50" s="189"/>
      <c r="C50" s="83" t="str">
        <f>'1.HD'!B7</f>
        <v>Klusáčková Dana</v>
      </c>
      <c r="D50" s="83">
        <f>'1.HD'!D7</f>
        <v>206</v>
      </c>
      <c r="E50" s="84">
        <f>'1.HD'!E7</f>
        <v>1</v>
      </c>
      <c r="F50" s="82">
        <v>2</v>
      </c>
      <c r="G50" s="85" t="str">
        <f>'1.HD'!AU14</f>
        <v>Müller Vladimír</v>
      </c>
      <c r="H50" s="71">
        <f t="shared" si="4"/>
        <v>881</v>
      </c>
      <c r="I50" s="86">
        <f t="shared" si="5"/>
        <v>176.2002</v>
      </c>
      <c r="J50" s="86">
        <f t="shared" si="6"/>
        <v>7</v>
      </c>
      <c r="K50" s="87">
        <f t="shared" si="7"/>
        <v>176.2002</v>
      </c>
      <c r="L50" s="88">
        <f t="shared" si="8"/>
        <v>5</v>
      </c>
      <c r="M50" s="71">
        <f t="shared" si="9"/>
        <v>138</v>
      </c>
      <c r="N50" s="71">
        <f t="shared" si="10"/>
        <v>221</v>
      </c>
      <c r="O50" s="71">
        <f t="shared" si="11"/>
        <v>181</v>
      </c>
      <c r="P50" s="71">
        <f t="shared" si="12"/>
        <v>161</v>
      </c>
      <c r="Q50" s="71">
        <f t="shared" si="13"/>
        <v>180</v>
      </c>
      <c r="R50" s="71" t="str">
        <f t="shared" si="14"/>
        <v>Müller Vladimír</v>
      </c>
      <c r="S50" s="73">
        <f t="shared" si="15"/>
        <v>3</v>
      </c>
      <c r="T50" s="73">
        <f t="shared" si="16"/>
        <v>221</v>
      </c>
      <c r="U50" s="73">
        <f t="shared" si="17"/>
        <v>221.002881</v>
      </c>
      <c r="V50" s="73" t="str">
        <f t="shared" si="18"/>
        <v>Müller Vladimír</v>
      </c>
      <c r="W50" s="89">
        <f t="shared" si="19"/>
        <v>8</v>
      </c>
      <c r="X50" s="89">
        <f t="shared" si="20"/>
        <v>2</v>
      </c>
      <c r="Y50" s="89">
        <f t="shared" si="21"/>
        <v>2.0019999999999998</v>
      </c>
      <c r="Z50" s="89" t="str">
        <f t="shared" si="22"/>
        <v>Müller Vladimír</v>
      </c>
      <c r="AA50" s="90">
        <f t="shared" si="23"/>
        <v>138</v>
      </c>
      <c r="AB50" s="90">
        <f t="shared" si="24"/>
        <v>138</v>
      </c>
      <c r="AC50" s="90">
        <f t="shared" si="25"/>
        <v>1</v>
      </c>
      <c r="AD50" s="73">
        <f t="shared" si="26"/>
        <v>0</v>
      </c>
      <c r="AE50" s="73">
        <f t="shared" si="27"/>
        <v>0</v>
      </c>
      <c r="AF50" s="90">
        <f t="shared" si="28"/>
        <v>221</v>
      </c>
      <c r="AG50" s="90">
        <f t="shared" si="29"/>
        <v>221</v>
      </c>
      <c r="AH50" s="90">
        <f t="shared" si="30"/>
        <v>1</v>
      </c>
      <c r="AI50" s="73">
        <f t="shared" si="31"/>
        <v>1</v>
      </c>
      <c r="AJ50" s="73">
        <f t="shared" si="32"/>
        <v>1</v>
      </c>
      <c r="AK50" s="90">
        <f t="shared" si="33"/>
        <v>181</v>
      </c>
      <c r="AL50" s="90">
        <f t="shared" si="34"/>
        <v>181</v>
      </c>
      <c r="AM50" s="90">
        <f t="shared" si="35"/>
        <v>1</v>
      </c>
      <c r="AN50" s="73">
        <f t="shared" si="36"/>
        <v>1</v>
      </c>
      <c r="AO50" s="73">
        <f t="shared" si="37"/>
        <v>1</v>
      </c>
      <c r="AP50" s="90">
        <f t="shared" si="38"/>
        <v>161</v>
      </c>
      <c r="AQ50" s="90">
        <f t="shared" si="39"/>
        <v>161</v>
      </c>
      <c r="AR50" s="90">
        <f t="shared" si="40"/>
        <v>1</v>
      </c>
      <c r="AS50" s="73">
        <f t="shared" si="41"/>
        <v>0</v>
      </c>
      <c r="AT50" s="73">
        <f t="shared" si="42"/>
        <v>0</v>
      </c>
      <c r="AU50" s="90">
        <f t="shared" si="43"/>
        <v>180</v>
      </c>
      <c r="AV50" s="90">
        <f t="shared" si="44"/>
        <v>180</v>
      </c>
      <c r="AW50" s="90">
        <f t="shared" si="45"/>
        <v>1</v>
      </c>
      <c r="AX50" s="73">
        <f t="shared" si="46"/>
        <v>0</v>
      </c>
      <c r="AY50" s="91">
        <f t="shared" si="47"/>
        <v>0</v>
      </c>
    </row>
    <row r="51" spans="1:51" ht="13.1" hidden="1" customHeight="1" thickBot="1">
      <c r="A51" s="186"/>
      <c r="B51" s="188" t="s">
        <v>34</v>
      </c>
      <c r="C51" s="83" t="str">
        <f>'1.HD'!I6</f>
        <v>Dvořák Radek</v>
      </c>
      <c r="D51" s="83">
        <f>'1.HD'!H6</f>
        <v>179</v>
      </c>
      <c r="E51" s="84">
        <f>'1.HD'!G6</f>
        <v>1</v>
      </c>
      <c r="F51" s="82">
        <v>3</v>
      </c>
      <c r="G51" s="85">
        <f>'1.HD'!AU15</f>
        <v>0</v>
      </c>
      <c r="H51" s="71">
        <f t="shared" si="4"/>
        <v>0</v>
      </c>
      <c r="I51" s="86">
        <f t="shared" si="5"/>
        <v>3.0000000000000001E-6</v>
      </c>
      <c r="J51" s="86">
        <f t="shared" si="6"/>
        <v>24</v>
      </c>
      <c r="K51" s="87">
        <f t="shared" si="7"/>
        <v>3.0000000000000003E-4</v>
      </c>
      <c r="L51" s="88">
        <f t="shared" si="8"/>
        <v>0</v>
      </c>
      <c r="M51" s="71">
        <f t="shared" si="9"/>
        <v>0</v>
      </c>
      <c r="N51" s="71">
        <f t="shared" si="10"/>
        <v>0</v>
      </c>
      <c r="O51" s="71">
        <f t="shared" si="11"/>
        <v>0</v>
      </c>
      <c r="P51" s="71">
        <f t="shared" si="12"/>
        <v>0</v>
      </c>
      <c r="Q51" s="71">
        <f t="shared" si="13"/>
        <v>0</v>
      </c>
      <c r="R51" s="71">
        <f t="shared" si="14"/>
        <v>0</v>
      </c>
      <c r="S51" s="73">
        <f t="shared" si="15"/>
        <v>24</v>
      </c>
      <c r="T51" s="73">
        <f t="shared" si="16"/>
        <v>0</v>
      </c>
      <c r="U51" s="73">
        <f t="shared" si="17"/>
        <v>3.0000000000000001E-6</v>
      </c>
      <c r="V51" s="73">
        <f t="shared" si="18"/>
        <v>0</v>
      </c>
      <c r="W51" s="89">
        <f t="shared" si="19"/>
        <v>24</v>
      </c>
      <c r="X51" s="89">
        <f t="shared" si="20"/>
        <v>0</v>
      </c>
      <c r="Y51" s="89">
        <f t="shared" si="21"/>
        <v>2.9999999999999999E-7</v>
      </c>
      <c r="Z51" s="89">
        <f t="shared" si="22"/>
        <v>0</v>
      </c>
      <c r="AA51" s="90" t="e">
        <f t="shared" si="23"/>
        <v>#N/A</v>
      </c>
      <c r="AB51" s="90">
        <f t="shared" si="24"/>
        <v>0</v>
      </c>
      <c r="AC51" s="90">
        <f t="shared" si="25"/>
        <v>0</v>
      </c>
      <c r="AD51" s="73" t="e">
        <f t="shared" si="26"/>
        <v>#N/A</v>
      </c>
      <c r="AE51" s="73">
        <f t="shared" si="27"/>
        <v>0</v>
      </c>
      <c r="AF51" s="90" t="e">
        <f t="shared" si="28"/>
        <v>#N/A</v>
      </c>
      <c r="AG51" s="90">
        <f t="shared" si="29"/>
        <v>0</v>
      </c>
      <c r="AH51" s="90">
        <f t="shared" si="30"/>
        <v>0</v>
      </c>
      <c r="AI51" s="73" t="e">
        <f t="shared" si="31"/>
        <v>#N/A</v>
      </c>
      <c r="AJ51" s="73">
        <f t="shared" si="32"/>
        <v>0</v>
      </c>
      <c r="AK51" s="90" t="e">
        <f t="shared" si="33"/>
        <v>#N/A</v>
      </c>
      <c r="AL51" s="90">
        <f t="shared" si="34"/>
        <v>0</v>
      </c>
      <c r="AM51" s="90">
        <f t="shared" si="35"/>
        <v>0</v>
      </c>
      <c r="AN51" s="73" t="e">
        <f t="shared" si="36"/>
        <v>#N/A</v>
      </c>
      <c r="AO51" s="73">
        <f t="shared" si="37"/>
        <v>0</v>
      </c>
      <c r="AP51" s="90" t="e">
        <f t="shared" si="38"/>
        <v>#N/A</v>
      </c>
      <c r="AQ51" s="90">
        <f t="shared" si="39"/>
        <v>0</v>
      </c>
      <c r="AR51" s="90">
        <f t="shared" si="40"/>
        <v>0</v>
      </c>
      <c r="AS51" s="73" t="e">
        <f t="shared" si="41"/>
        <v>#N/A</v>
      </c>
      <c r="AT51" s="73">
        <f t="shared" si="42"/>
        <v>0</v>
      </c>
      <c r="AU51" s="90" t="e">
        <f t="shared" si="43"/>
        <v>#N/A</v>
      </c>
      <c r="AV51" s="90">
        <f t="shared" si="44"/>
        <v>0</v>
      </c>
      <c r="AW51" s="90">
        <f t="shared" si="45"/>
        <v>0</v>
      </c>
      <c r="AX51" s="73" t="e">
        <f t="shared" si="46"/>
        <v>#N/A</v>
      </c>
      <c r="AY51" s="91">
        <f t="shared" si="47"/>
        <v>0</v>
      </c>
    </row>
    <row r="52" spans="1:51" ht="13.1" hidden="1" customHeight="1" thickBot="1">
      <c r="A52" s="186"/>
      <c r="B52" s="189"/>
      <c r="C52" s="83" t="str">
        <f>'1.HD'!I7</f>
        <v>Fabrigerová Anna</v>
      </c>
      <c r="D52" s="83">
        <f>'1.HD'!H7</f>
        <v>175</v>
      </c>
      <c r="E52" s="84">
        <f>'1.HD'!G7</f>
        <v>0</v>
      </c>
      <c r="F52" s="82">
        <v>4</v>
      </c>
      <c r="G52" s="85">
        <f>'1.HD'!AU16</f>
        <v>0</v>
      </c>
      <c r="H52" s="71">
        <f t="shared" si="4"/>
        <v>0</v>
      </c>
      <c r="I52" s="86">
        <f t="shared" si="5"/>
        <v>3.9999999999999998E-6</v>
      </c>
      <c r="J52" s="86">
        <f t="shared" si="6"/>
        <v>23</v>
      </c>
      <c r="K52" s="87">
        <f t="shared" si="7"/>
        <v>4.0000000000000002E-4</v>
      </c>
      <c r="L52" s="88">
        <f t="shared" si="8"/>
        <v>0</v>
      </c>
      <c r="M52" s="71">
        <f t="shared" si="9"/>
        <v>0</v>
      </c>
      <c r="N52" s="71">
        <f t="shared" si="10"/>
        <v>0</v>
      </c>
      <c r="O52" s="71">
        <f t="shared" si="11"/>
        <v>0</v>
      </c>
      <c r="P52" s="71">
        <f t="shared" si="12"/>
        <v>0</v>
      </c>
      <c r="Q52" s="71">
        <f t="shared" si="13"/>
        <v>0</v>
      </c>
      <c r="R52" s="71">
        <f t="shared" si="14"/>
        <v>0</v>
      </c>
      <c r="S52" s="73">
        <f t="shared" si="15"/>
        <v>23</v>
      </c>
      <c r="T52" s="73">
        <f t="shared" si="16"/>
        <v>0</v>
      </c>
      <c r="U52" s="73">
        <f t="shared" si="17"/>
        <v>3.9999999999999998E-6</v>
      </c>
      <c r="V52" s="73">
        <f t="shared" si="18"/>
        <v>0</v>
      </c>
      <c r="W52" s="89">
        <f t="shared" si="19"/>
        <v>23</v>
      </c>
      <c r="X52" s="89">
        <f t="shared" si="20"/>
        <v>0</v>
      </c>
      <c r="Y52" s="89">
        <f t="shared" si="21"/>
        <v>3.9999999999999998E-7</v>
      </c>
      <c r="Z52" s="89">
        <f t="shared" si="22"/>
        <v>0</v>
      </c>
      <c r="AA52" s="90" t="e">
        <f t="shared" si="23"/>
        <v>#N/A</v>
      </c>
      <c r="AB52" s="90">
        <f t="shared" si="24"/>
        <v>0</v>
      </c>
      <c r="AC52" s="90">
        <f t="shared" si="25"/>
        <v>0</v>
      </c>
      <c r="AD52" s="73" t="e">
        <f t="shared" si="26"/>
        <v>#N/A</v>
      </c>
      <c r="AE52" s="73">
        <f t="shared" si="27"/>
        <v>0</v>
      </c>
      <c r="AF52" s="90" t="e">
        <f t="shared" si="28"/>
        <v>#N/A</v>
      </c>
      <c r="AG52" s="90">
        <f t="shared" si="29"/>
        <v>0</v>
      </c>
      <c r="AH52" s="90">
        <f t="shared" si="30"/>
        <v>0</v>
      </c>
      <c r="AI52" s="73" t="e">
        <f t="shared" si="31"/>
        <v>#N/A</v>
      </c>
      <c r="AJ52" s="73">
        <f t="shared" si="32"/>
        <v>0</v>
      </c>
      <c r="AK52" s="90" t="e">
        <f t="shared" si="33"/>
        <v>#N/A</v>
      </c>
      <c r="AL52" s="90">
        <f t="shared" si="34"/>
        <v>0</v>
      </c>
      <c r="AM52" s="90">
        <f t="shared" si="35"/>
        <v>0</v>
      </c>
      <c r="AN52" s="73" t="e">
        <f t="shared" si="36"/>
        <v>#N/A</v>
      </c>
      <c r="AO52" s="73">
        <f t="shared" si="37"/>
        <v>0</v>
      </c>
      <c r="AP52" s="90" t="e">
        <f t="shared" si="38"/>
        <v>#N/A</v>
      </c>
      <c r="AQ52" s="90">
        <f t="shared" si="39"/>
        <v>0</v>
      </c>
      <c r="AR52" s="90">
        <f t="shared" si="40"/>
        <v>0</v>
      </c>
      <c r="AS52" s="73" t="e">
        <f t="shared" si="41"/>
        <v>#N/A</v>
      </c>
      <c r="AT52" s="73">
        <f t="shared" si="42"/>
        <v>0</v>
      </c>
      <c r="AU52" s="90" t="e">
        <f t="shared" si="43"/>
        <v>#N/A</v>
      </c>
      <c r="AV52" s="90">
        <f t="shared" si="44"/>
        <v>0</v>
      </c>
      <c r="AW52" s="90">
        <f t="shared" si="45"/>
        <v>0</v>
      </c>
      <c r="AX52" s="73" t="e">
        <f t="shared" si="46"/>
        <v>#N/A</v>
      </c>
      <c r="AY52" s="91">
        <f t="shared" si="47"/>
        <v>0</v>
      </c>
    </row>
    <row r="53" spans="1:51" ht="13.1" hidden="1" customHeight="1" thickBot="1">
      <c r="A53" s="186"/>
      <c r="B53" s="188" t="s">
        <v>35</v>
      </c>
      <c r="C53" s="83" t="str">
        <f>'1.HD'!L6</f>
        <v>Motyka Vlastimil</v>
      </c>
      <c r="D53" s="83">
        <f>'1.HD'!N6</f>
        <v>197</v>
      </c>
      <c r="E53" s="84">
        <f>'1.HD'!O6</f>
        <v>1</v>
      </c>
      <c r="F53" s="82">
        <v>5</v>
      </c>
      <c r="G53" s="85" t="str">
        <f>'1.HD'!AU17</f>
        <v>Klusáčková Dana</v>
      </c>
      <c r="H53" s="71">
        <f t="shared" si="4"/>
        <v>984</v>
      </c>
      <c r="I53" s="86">
        <f t="shared" si="5"/>
        <v>196.8005</v>
      </c>
      <c r="J53" s="86">
        <f t="shared" si="6"/>
        <v>1</v>
      </c>
      <c r="K53" s="87">
        <f t="shared" si="7"/>
        <v>196.8005</v>
      </c>
      <c r="L53" s="88">
        <f t="shared" si="8"/>
        <v>5</v>
      </c>
      <c r="M53" s="71">
        <f t="shared" si="9"/>
        <v>206</v>
      </c>
      <c r="N53" s="71">
        <f t="shared" si="10"/>
        <v>202</v>
      </c>
      <c r="O53" s="71">
        <f t="shared" si="11"/>
        <v>171</v>
      </c>
      <c r="P53" s="71">
        <f t="shared" si="12"/>
        <v>184</v>
      </c>
      <c r="Q53" s="71">
        <f t="shared" si="13"/>
        <v>221</v>
      </c>
      <c r="R53" s="71" t="str">
        <f t="shared" si="14"/>
        <v>Klusáčková Dana</v>
      </c>
      <c r="S53" s="73">
        <f t="shared" si="15"/>
        <v>2</v>
      </c>
      <c r="T53" s="73">
        <f t="shared" si="16"/>
        <v>221</v>
      </c>
      <c r="U53" s="73">
        <f t="shared" si="17"/>
        <v>221.00598399999998</v>
      </c>
      <c r="V53" s="73" t="str">
        <f t="shared" si="18"/>
        <v>Klusáčková Dana</v>
      </c>
      <c r="W53" s="89">
        <f t="shared" si="19"/>
        <v>1</v>
      </c>
      <c r="X53" s="89">
        <f t="shared" si="20"/>
        <v>5</v>
      </c>
      <c r="Y53" s="89">
        <f t="shared" si="21"/>
        <v>5.0049999999999999</v>
      </c>
      <c r="Z53" s="89" t="str">
        <f t="shared" si="22"/>
        <v>Klusáčková Dana</v>
      </c>
      <c r="AA53" s="90">
        <f t="shared" si="23"/>
        <v>206</v>
      </c>
      <c r="AB53" s="90">
        <f t="shared" si="24"/>
        <v>206</v>
      </c>
      <c r="AC53" s="90">
        <f t="shared" si="25"/>
        <v>1</v>
      </c>
      <c r="AD53" s="73">
        <f t="shared" si="26"/>
        <v>1</v>
      </c>
      <c r="AE53" s="73">
        <f t="shared" si="27"/>
        <v>1</v>
      </c>
      <c r="AF53" s="90">
        <f t="shared" si="28"/>
        <v>202</v>
      </c>
      <c r="AG53" s="90">
        <f t="shared" si="29"/>
        <v>202</v>
      </c>
      <c r="AH53" s="90">
        <f t="shared" si="30"/>
        <v>1</v>
      </c>
      <c r="AI53" s="73">
        <f t="shared" si="31"/>
        <v>1</v>
      </c>
      <c r="AJ53" s="73">
        <f t="shared" si="32"/>
        <v>1</v>
      </c>
      <c r="AK53" s="90">
        <f t="shared" si="33"/>
        <v>171</v>
      </c>
      <c r="AL53" s="90">
        <f t="shared" si="34"/>
        <v>171</v>
      </c>
      <c r="AM53" s="90">
        <f t="shared" si="35"/>
        <v>1</v>
      </c>
      <c r="AN53" s="73">
        <f t="shared" si="36"/>
        <v>1</v>
      </c>
      <c r="AO53" s="73">
        <f t="shared" si="37"/>
        <v>1</v>
      </c>
      <c r="AP53" s="90">
        <f t="shared" si="38"/>
        <v>184</v>
      </c>
      <c r="AQ53" s="90">
        <f t="shared" si="39"/>
        <v>184</v>
      </c>
      <c r="AR53" s="90">
        <f t="shared" si="40"/>
        <v>1</v>
      </c>
      <c r="AS53" s="73">
        <f t="shared" si="41"/>
        <v>1</v>
      </c>
      <c r="AT53" s="73">
        <f t="shared" si="42"/>
        <v>1</v>
      </c>
      <c r="AU53" s="90">
        <f t="shared" si="43"/>
        <v>221</v>
      </c>
      <c r="AV53" s="90">
        <f t="shared" si="44"/>
        <v>221</v>
      </c>
      <c r="AW53" s="90">
        <f t="shared" si="45"/>
        <v>1</v>
      </c>
      <c r="AX53" s="73">
        <f t="shared" si="46"/>
        <v>1</v>
      </c>
      <c r="AY53" s="91">
        <f t="shared" si="47"/>
        <v>1</v>
      </c>
    </row>
    <row r="54" spans="1:51" ht="13.1" hidden="1" customHeight="1" thickBot="1">
      <c r="A54" s="186"/>
      <c r="B54" s="189"/>
      <c r="C54" s="83" t="str">
        <f>'1.HD'!L7</f>
        <v>Mihalcsak Silvestr</v>
      </c>
      <c r="D54" s="83">
        <f>'1.HD'!N7</f>
        <v>192</v>
      </c>
      <c r="E54" s="84">
        <f>'1.HD'!O7</f>
        <v>0</v>
      </c>
      <c r="F54" s="82">
        <v>6</v>
      </c>
      <c r="G54" s="85" t="str">
        <f>'1.HD'!AU18</f>
        <v>Klusáček Jiří</v>
      </c>
      <c r="H54" s="71">
        <f t="shared" si="4"/>
        <v>929</v>
      </c>
      <c r="I54" s="86">
        <f t="shared" si="5"/>
        <v>185.8006</v>
      </c>
      <c r="J54" s="86">
        <f t="shared" si="6"/>
        <v>2</v>
      </c>
      <c r="K54" s="87">
        <f t="shared" si="7"/>
        <v>185.8006</v>
      </c>
      <c r="L54" s="88">
        <f t="shared" si="8"/>
        <v>5</v>
      </c>
      <c r="M54" s="71">
        <f t="shared" si="9"/>
        <v>168</v>
      </c>
      <c r="N54" s="71">
        <f t="shared" si="10"/>
        <v>169</v>
      </c>
      <c r="O54" s="71">
        <f t="shared" si="11"/>
        <v>179</v>
      </c>
      <c r="P54" s="71">
        <f t="shared" si="12"/>
        <v>202</v>
      </c>
      <c r="Q54" s="71">
        <f t="shared" si="13"/>
        <v>211</v>
      </c>
      <c r="R54" s="71" t="str">
        <f t="shared" si="14"/>
        <v>Klusáček Jiří</v>
      </c>
      <c r="S54" s="73">
        <f t="shared" si="15"/>
        <v>5</v>
      </c>
      <c r="T54" s="73">
        <f t="shared" si="16"/>
        <v>211</v>
      </c>
      <c r="U54" s="73">
        <f t="shared" si="17"/>
        <v>211.00692900000001</v>
      </c>
      <c r="V54" s="73" t="str">
        <f t="shared" si="18"/>
        <v>Klusáček Jiří</v>
      </c>
      <c r="W54" s="89">
        <f t="shared" si="19"/>
        <v>5</v>
      </c>
      <c r="X54" s="89">
        <f t="shared" si="20"/>
        <v>3</v>
      </c>
      <c r="Y54" s="89">
        <f t="shared" si="21"/>
        <v>3.0059999999999998</v>
      </c>
      <c r="Z54" s="89" t="str">
        <f t="shared" si="22"/>
        <v>Klusáček Jiří</v>
      </c>
      <c r="AA54" s="90">
        <f t="shared" si="23"/>
        <v>168</v>
      </c>
      <c r="AB54" s="90">
        <f t="shared" si="24"/>
        <v>168</v>
      </c>
      <c r="AC54" s="90">
        <f t="shared" si="25"/>
        <v>1</v>
      </c>
      <c r="AD54" s="73">
        <f t="shared" si="26"/>
        <v>0</v>
      </c>
      <c r="AE54" s="73">
        <f t="shared" si="27"/>
        <v>0</v>
      </c>
      <c r="AF54" s="90">
        <f t="shared" si="28"/>
        <v>169</v>
      </c>
      <c r="AG54" s="90">
        <f t="shared" si="29"/>
        <v>169</v>
      </c>
      <c r="AH54" s="90">
        <f t="shared" si="30"/>
        <v>1</v>
      </c>
      <c r="AI54" s="73">
        <f t="shared" si="31"/>
        <v>0</v>
      </c>
      <c r="AJ54" s="73">
        <f t="shared" si="32"/>
        <v>0</v>
      </c>
      <c r="AK54" s="90">
        <f t="shared" si="33"/>
        <v>179</v>
      </c>
      <c r="AL54" s="90">
        <f t="shared" si="34"/>
        <v>179</v>
      </c>
      <c r="AM54" s="90">
        <f t="shared" si="35"/>
        <v>1</v>
      </c>
      <c r="AN54" s="73">
        <f t="shared" si="36"/>
        <v>1</v>
      </c>
      <c r="AO54" s="73">
        <f t="shared" si="37"/>
        <v>1</v>
      </c>
      <c r="AP54" s="90">
        <f t="shared" si="38"/>
        <v>202</v>
      </c>
      <c r="AQ54" s="90">
        <f t="shared" si="39"/>
        <v>202</v>
      </c>
      <c r="AR54" s="90">
        <f t="shared" si="40"/>
        <v>1</v>
      </c>
      <c r="AS54" s="73">
        <f t="shared" si="41"/>
        <v>1</v>
      </c>
      <c r="AT54" s="73">
        <f t="shared" si="42"/>
        <v>1</v>
      </c>
      <c r="AU54" s="90">
        <f t="shared" si="43"/>
        <v>211</v>
      </c>
      <c r="AV54" s="90">
        <f t="shared" si="44"/>
        <v>211</v>
      </c>
      <c r="AW54" s="90">
        <f t="shared" si="45"/>
        <v>1</v>
      </c>
      <c r="AX54" s="73">
        <f t="shared" si="46"/>
        <v>1</v>
      </c>
      <c r="AY54" s="91">
        <f t="shared" si="47"/>
        <v>1</v>
      </c>
    </row>
    <row r="55" spans="1:51" ht="13.1" hidden="1" customHeight="1" thickBot="1">
      <c r="A55" s="186"/>
      <c r="B55" s="188" t="s">
        <v>36</v>
      </c>
      <c r="C55" s="83" t="str">
        <f>'1.HD'!S6</f>
        <v>Orságová Jana</v>
      </c>
      <c r="D55" s="83">
        <f>'1.HD'!R6</f>
        <v>141</v>
      </c>
      <c r="E55" s="84">
        <f>'1.HD'!Q6</f>
        <v>0</v>
      </c>
      <c r="F55" s="82">
        <v>7</v>
      </c>
      <c r="G55" s="85">
        <f>'1.HD'!AU19</f>
        <v>0</v>
      </c>
      <c r="H55" s="71">
        <f t="shared" si="4"/>
        <v>0</v>
      </c>
      <c r="I55" s="86">
        <f t="shared" si="5"/>
        <v>6.9999999999999999E-6</v>
      </c>
      <c r="J55" s="86">
        <f t="shared" si="6"/>
        <v>22</v>
      </c>
      <c r="K55" s="87">
        <f t="shared" si="7"/>
        <v>6.9999999999999999E-4</v>
      </c>
      <c r="L55" s="88">
        <f t="shared" si="8"/>
        <v>0</v>
      </c>
      <c r="M55" s="71">
        <f t="shared" si="9"/>
        <v>0</v>
      </c>
      <c r="N55" s="71">
        <f t="shared" si="10"/>
        <v>0</v>
      </c>
      <c r="O55" s="71">
        <f t="shared" si="11"/>
        <v>0</v>
      </c>
      <c r="P55" s="71">
        <f t="shared" si="12"/>
        <v>0</v>
      </c>
      <c r="Q55" s="71">
        <f t="shared" si="13"/>
        <v>0</v>
      </c>
      <c r="R55" s="71">
        <f t="shared" si="14"/>
        <v>0</v>
      </c>
      <c r="S55" s="73">
        <f t="shared" si="15"/>
        <v>22</v>
      </c>
      <c r="T55" s="73">
        <f t="shared" si="16"/>
        <v>0</v>
      </c>
      <c r="U55" s="73">
        <f t="shared" si="17"/>
        <v>6.9999999999999999E-6</v>
      </c>
      <c r="V55" s="73">
        <f t="shared" si="18"/>
        <v>0</v>
      </c>
      <c r="W55" s="89">
        <f t="shared" si="19"/>
        <v>22</v>
      </c>
      <c r="X55" s="89">
        <f t="shared" si="20"/>
        <v>0</v>
      </c>
      <c r="Y55" s="89">
        <f t="shared" si="21"/>
        <v>6.9999999999999997E-7</v>
      </c>
      <c r="Z55" s="89">
        <f t="shared" si="22"/>
        <v>0</v>
      </c>
      <c r="AA55" s="90" t="e">
        <f t="shared" si="23"/>
        <v>#N/A</v>
      </c>
      <c r="AB55" s="90">
        <f t="shared" si="24"/>
        <v>0</v>
      </c>
      <c r="AC55" s="90">
        <f t="shared" si="25"/>
        <v>0</v>
      </c>
      <c r="AD55" s="73" t="e">
        <f t="shared" si="26"/>
        <v>#N/A</v>
      </c>
      <c r="AE55" s="73">
        <f t="shared" si="27"/>
        <v>0</v>
      </c>
      <c r="AF55" s="90" t="e">
        <f t="shared" si="28"/>
        <v>#N/A</v>
      </c>
      <c r="AG55" s="90">
        <f t="shared" si="29"/>
        <v>0</v>
      </c>
      <c r="AH55" s="90">
        <f t="shared" si="30"/>
        <v>0</v>
      </c>
      <c r="AI55" s="73" t="e">
        <f t="shared" si="31"/>
        <v>#N/A</v>
      </c>
      <c r="AJ55" s="73">
        <f t="shared" si="32"/>
        <v>0</v>
      </c>
      <c r="AK55" s="90" t="e">
        <f t="shared" si="33"/>
        <v>#N/A</v>
      </c>
      <c r="AL55" s="90">
        <f t="shared" si="34"/>
        <v>0</v>
      </c>
      <c r="AM55" s="90">
        <f t="shared" si="35"/>
        <v>0</v>
      </c>
      <c r="AN55" s="73" t="e">
        <f t="shared" si="36"/>
        <v>#N/A</v>
      </c>
      <c r="AO55" s="73">
        <f t="shared" si="37"/>
        <v>0</v>
      </c>
      <c r="AP55" s="90" t="e">
        <f t="shared" si="38"/>
        <v>#N/A</v>
      </c>
      <c r="AQ55" s="90">
        <f t="shared" si="39"/>
        <v>0</v>
      </c>
      <c r="AR55" s="90">
        <f t="shared" si="40"/>
        <v>0</v>
      </c>
      <c r="AS55" s="73" t="e">
        <f t="shared" si="41"/>
        <v>#N/A</v>
      </c>
      <c r="AT55" s="73">
        <f t="shared" si="42"/>
        <v>0</v>
      </c>
      <c r="AU55" s="90" t="e">
        <f t="shared" si="43"/>
        <v>#N/A</v>
      </c>
      <c r="AV55" s="90">
        <f t="shared" si="44"/>
        <v>0</v>
      </c>
      <c r="AW55" s="90">
        <f t="shared" si="45"/>
        <v>0</v>
      </c>
      <c r="AX55" s="73" t="e">
        <f t="shared" si="46"/>
        <v>#N/A</v>
      </c>
      <c r="AY55" s="91">
        <f t="shared" si="47"/>
        <v>0</v>
      </c>
    </row>
    <row r="56" spans="1:51" ht="13.1" hidden="1" customHeight="1" thickBot="1">
      <c r="A56" s="186"/>
      <c r="B56" s="189"/>
      <c r="C56" s="83" t="str">
        <f>'1.HD'!S7</f>
        <v>Orság Karel</v>
      </c>
      <c r="D56" s="83">
        <f>'1.HD'!R7</f>
        <v>213</v>
      </c>
      <c r="E56" s="84">
        <f>'1.HD'!Q7</f>
        <v>1</v>
      </c>
      <c r="F56" s="82">
        <v>8</v>
      </c>
      <c r="G56" s="85">
        <f>'1.HD'!AU20</f>
        <v>0</v>
      </c>
      <c r="H56" s="71">
        <f t="shared" si="4"/>
        <v>0</v>
      </c>
      <c r="I56" s="86">
        <f t="shared" si="5"/>
        <v>7.9999999999999996E-6</v>
      </c>
      <c r="J56" s="86">
        <f t="shared" si="6"/>
        <v>21</v>
      </c>
      <c r="K56" s="87">
        <f t="shared" si="7"/>
        <v>8.0000000000000004E-4</v>
      </c>
      <c r="L56" s="88">
        <f t="shared" si="8"/>
        <v>0</v>
      </c>
      <c r="M56" s="71">
        <f t="shared" si="9"/>
        <v>0</v>
      </c>
      <c r="N56" s="71">
        <f t="shared" si="10"/>
        <v>0</v>
      </c>
      <c r="O56" s="71">
        <f t="shared" si="11"/>
        <v>0</v>
      </c>
      <c r="P56" s="71">
        <f t="shared" si="12"/>
        <v>0</v>
      </c>
      <c r="Q56" s="71">
        <f t="shared" si="13"/>
        <v>0</v>
      </c>
      <c r="R56" s="71">
        <f t="shared" si="14"/>
        <v>0</v>
      </c>
      <c r="S56" s="73">
        <f t="shared" si="15"/>
        <v>21</v>
      </c>
      <c r="T56" s="73">
        <f t="shared" si="16"/>
        <v>0</v>
      </c>
      <c r="U56" s="73">
        <f t="shared" si="17"/>
        <v>7.9999999999999996E-6</v>
      </c>
      <c r="V56" s="73">
        <f t="shared" si="18"/>
        <v>0</v>
      </c>
      <c r="W56" s="89">
        <f t="shared" si="19"/>
        <v>21</v>
      </c>
      <c r="X56" s="89">
        <f t="shared" si="20"/>
        <v>0</v>
      </c>
      <c r="Y56" s="89">
        <f t="shared" si="21"/>
        <v>7.9999999999999996E-7</v>
      </c>
      <c r="Z56" s="89">
        <f t="shared" si="22"/>
        <v>0</v>
      </c>
      <c r="AA56" s="90" t="e">
        <f t="shared" si="23"/>
        <v>#N/A</v>
      </c>
      <c r="AB56" s="90">
        <f t="shared" si="24"/>
        <v>0</v>
      </c>
      <c r="AC56" s="90">
        <f t="shared" si="25"/>
        <v>0</v>
      </c>
      <c r="AD56" s="73" t="e">
        <f t="shared" si="26"/>
        <v>#N/A</v>
      </c>
      <c r="AE56" s="73">
        <f t="shared" si="27"/>
        <v>0</v>
      </c>
      <c r="AF56" s="90" t="e">
        <f t="shared" si="28"/>
        <v>#N/A</v>
      </c>
      <c r="AG56" s="90">
        <f t="shared" si="29"/>
        <v>0</v>
      </c>
      <c r="AH56" s="90">
        <f t="shared" si="30"/>
        <v>0</v>
      </c>
      <c r="AI56" s="73" t="e">
        <f t="shared" si="31"/>
        <v>#N/A</v>
      </c>
      <c r="AJ56" s="73">
        <f t="shared" si="32"/>
        <v>0</v>
      </c>
      <c r="AK56" s="90" t="e">
        <f t="shared" si="33"/>
        <v>#N/A</v>
      </c>
      <c r="AL56" s="90">
        <f t="shared" si="34"/>
        <v>0</v>
      </c>
      <c r="AM56" s="90">
        <f t="shared" si="35"/>
        <v>0</v>
      </c>
      <c r="AN56" s="73" t="e">
        <f t="shared" si="36"/>
        <v>#N/A</v>
      </c>
      <c r="AO56" s="73">
        <f t="shared" si="37"/>
        <v>0</v>
      </c>
      <c r="AP56" s="90" t="e">
        <f t="shared" si="38"/>
        <v>#N/A</v>
      </c>
      <c r="AQ56" s="90">
        <f t="shared" si="39"/>
        <v>0</v>
      </c>
      <c r="AR56" s="90">
        <f t="shared" si="40"/>
        <v>0</v>
      </c>
      <c r="AS56" s="73" t="e">
        <f t="shared" si="41"/>
        <v>#N/A</v>
      </c>
      <c r="AT56" s="73">
        <f t="shared" si="42"/>
        <v>0</v>
      </c>
      <c r="AU56" s="90" t="e">
        <f t="shared" si="43"/>
        <v>#N/A</v>
      </c>
      <c r="AV56" s="90">
        <f t="shared" si="44"/>
        <v>0</v>
      </c>
      <c r="AW56" s="90">
        <f t="shared" si="45"/>
        <v>0</v>
      </c>
      <c r="AX56" s="73" t="e">
        <f t="shared" si="46"/>
        <v>#N/A</v>
      </c>
      <c r="AY56" s="91">
        <f t="shared" si="47"/>
        <v>0</v>
      </c>
    </row>
    <row r="57" spans="1:51" ht="13.1" hidden="1" customHeight="1" thickBot="1">
      <c r="A57" s="186"/>
      <c r="B57" s="188" t="s">
        <v>37</v>
      </c>
      <c r="C57" s="83" t="str">
        <f>'1.HD'!V6</f>
        <v>Pazděra Jaroslav</v>
      </c>
      <c r="D57" s="83">
        <f>'1.HD'!X6</f>
        <v>165</v>
      </c>
      <c r="E57" s="84">
        <f>'1.HD'!Y6</f>
        <v>0</v>
      </c>
      <c r="F57" s="82">
        <v>9</v>
      </c>
      <c r="G57" s="85" t="str">
        <f>'1.HD'!AU21</f>
        <v>Mihulka Josef</v>
      </c>
      <c r="H57" s="71">
        <f t="shared" si="4"/>
        <v>859</v>
      </c>
      <c r="I57" s="86">
        <f t="shared" si="5"/>
        <v>171.80090000000001</v>
      </c>
      <c r="J57" s="86">
        <f t="shared" si="6"/>
        <v>8</v>
      </c>
      <c r="K57" s="87">
        <f t="shared" si="7"/>
        <v>171.80090000000001</v>
      </c>
      <c r="L57" s="88">
        <f t="shared" si="8"/>
        <v>5</v>
      </c>
      <c r="M57" s="71">
        <f t="shared" si="9"/>
        <v>154</v>
      </c>
      <c r="N57" s="71">
        <f t="shared" si="10"/>
        <v>184</v>
      </c>
      <c r="O57" s="71">
        <f t="shared" si="11"/>
        <v>171</v>
      </c>
      <c r="P57" s="71">
        <f t="shared" si="12"/>
        <v>172</v>
      </c>
      <c r="Q57" s="71">
        <f t="shared" si="13"/>
        <v>178</v>
      </c>
      <c r="R57" s="71" t="str">
        <f t="shared" si="14"/>
        <v>Mihulka Josef</v>
      </c>
      <c r="S57" s="73">
        <f t="shared" si="15"/>
        <v>11</v>
      </c>
      <c r="T57" s="73">
        <f t="shared" si="16"/>
        <v>184</v>
      </c>
      <c r="U57" s="73">
        <f t="shared" si="17"/>
        <v>184.00985899999998</v>
      </c>
      <c r="V57" s="73" t="str">
        <f t="shared" si="18"/>
        <v>Mihulka Josef</v>
      </c>
      <c r="W57" s="89">
        <f t="shared" si="19"/>
        <v>4</v>
      </c>
      <c r="X57" s="89">
        <f t="shared" si="20"/>
        <v>3</v>
      </c>
      <c r="Y57" s="89">
        <f t="shared" si="21"/>
        <v>3.0089999999999999</v>
      </c>
      <c r="Z57" s="89" t="str">
        <f t="shared" si="22"/>
        <v>Mihulka Josef</v>
      </c>
      <c r="AA57" s="90">
        <f t="shared" si="23"/>
        <v>154</v>
      </c>
      <c r="AB57" s="90">
        <f t="shared" si="24"/>
        <v>154</v>
      </c>
      <c r="AC57" s="90">
        <f t="shared" si="25"/>
        <v>1</v>
      </c>
      <c r="AD57" s="73">
        <f t="shared" si="26"/>
        <v>1</v>
      </c>
      <c r="AE57" s="73">
        <f t="shared" si="27"/>
        <v>1</v>
      </c>
      <c r="AF57" s="90">
        <f t="shared" si="28"/>
        <v>184</v>
      </c>
      <c r="AG57" s="90">
        <f t="shared" si="29"/>
        <v>184</v>
      </c>
      <c r="AH57" s="90">
        <f t="shared" si="30"/>
        <v>1</v>
      </c>
      <c r="AI57" s="73">
        <f t="shared" si="31"/>
        <v>1</v>
      </c>
      <c r="AJ57" s="73">
        <f t="shared" si="32"/>
        <v>1</v>
      </c>
      <c r="AK57" s="90">
        <f t="shared" si="33"/>
        <v>171</v>
      </c>
      <c r="AL57" s="90">
        <f t="shared" si="34"/>
        <v>171</v>
      </c>
      <c r="AM57" s="90">
        <f t="shared" si="35"/>
        <v>1</v>
      </c>
      <c r="AN57" s="73">
        <f t="shared" si="36"/>
        <v>0</v>
      </c>
      <c r="AO57" s="73">
        <f t="shared" si="37"/>
        <v>0</v>
      </c>
      <c r="AP57" s="90">
        <f t="shared" si="38"/>
        <v>172</v>
      </c>
      <c r="AQ57" s="90">
        <f t="shared" si="39"/>
        <v>172</v>
      </c>
      <c r="AR57" s="90">
        <f t="shared" si="40"/>
        <v>1</v>
      </c>
      <c r="AS57" s="73">
        <f t="shared" si="41"/>
        <v>1</v>
      </c>
      <c r="AT57" s="73">
        <f t="shared" si="42"/>
        <v>1</v>
      </c>
      <c r="AU57" s="90">
        <f t="shared" si="43"/>
        <v>178</v>
      </c>
      <c r="AV57" s="90">
        <f t="shared" si="44"/>
        <v>178</v>
      </c>
      <c r="AW57" s="90">
        <f t="shared" si="45"/>
        <v>1</v>
      </c>
      <c r="AX57" s="73">
        <f t="shared" si="46"/>
        <v>0</v>
      </c>
      <c r="AY57" s="91">
        <f t="shared" si="47"/>
        <v>0</v>
      </c>
    </row>
    <row r="58" spans="1:51" ht="13.1" hidden="1" customHeight="1" thickBot="1">
      <c r="A58" s="186"/>
      <c r="B58" s="189"/>
      <c r="C58" s="83" t="str">
        <f>'1.HD'!V7</f>
        <v>Müller Vladimír</v>
      </c>
      <c r="D58" s="83">
        <f>'1.HD'!X7</f>
        <v>138</v>
      </c>
      <c r="E58" s="84">
        <f>'1.HD'!Y7</f>
        <v>0</v>
      </c>
      <c r="F58" s="82">
        <v>10</v>
      </c>
      <c r="G58" s="85" t="str">
        <f>'1.HD'!AU22</f>
        <v>Lysek Petr</v>
      </c>
      <c r="H58" s="71">
        <f t="shared" si="4"/>
        <v>907</v>
      </c>
      <c r="I58" s="86">
        <f t="shared" si="5"/>
        <v>181.40100000000001</v>
      </c>
      <c r="J58" s="86">
        <f t="shared" si="6"/>
        <v>5</v>
      </c>
      <c r="K58" s="87">
        <f t="shared" si="7"/>
        <v>181.40100000000001</v>
      </c>
      <c r="L58" s="88">
        <f t="shared" si="8"/>
        <v>5</v>
      </c>
      <c r="M58" s="71">
        <f t="shared" si="9"/>
        <v>173</v>
      </c>
      <c r="N58" s="71">
        <f t="shared" si="10"/>
        <v>176</v>
      </c>
      <c r="O58" s="71">
        <f t="shared" si="11"/>
        <v>151</v>
      </c>
      <c r="P58" s="71">
        <f t="shared" si="12"/>
        <v>226</v>
      </c>
      <c r="Q58" s="71">
        <f t="shared" si="13"/>
        <v>181</v>
      </c>
      <c r="R58" s="71" t="str">
        <f t="shared" si="14"/>
        <v>Lysek Petr</v>
      </c>
      <c r="S58" s="73">
        <f t="shared" si="15"/>
        <v>1</v>
      </c>
      <c r="T58" s="73">
        <f t="shared" si="16"/>
        <v>226</v>
      </c>
      <c r="U58" s="73">
        <f t="shared" si="17"/>
        <v>226.010907</v>
      </c>
      <c r="V58" s="73" t="str">
        <f t="shared" si="18"/>
        <v>Lysek Petr</v>
      </c>
      <c r="W58" s="89">
        <f t="shared" si="19"/>
        <v>3</v>
      </c>
      <c r="X58" s="89">
        <f t="shared" si="20"/>
        <v>4</v>
      </c>
      <c r="Y58" s="89">
        <f t="shared" si="21"/>
        <v>4.01</v>
      </c>
      <c r="Z58" s="89" t="str">
        <f t="shared" si="22"/>
        <v>Lysek Petr</v>
      </c>
      <c r="AA58" s="90">
        <f t="shared" si="23"/>
        <v>173</v>
      </c>
      <c r="AB58" s="90">
        <f t="shared" si="24"/>
        <v>173</v>
      </c>
      <c r="AC58" s="90">
        <f t="shared" si="25"/>
        <v>1</v>
      </c>
      <c r="AD58" s="73">
        <f t="shared" si="26"/>
        <v>1</v>
      </c>
      <c r="AE58" s="73">
        <f t="shared" si="27"/>
        <v>1</v>
      </c>
      <c r="AF58" s="90">
        <f t="shared" si="28"/>
        <v>176</v>
      </c>
      <c r="AG58" s="90">
        <f t="shared" si="29"/>
        <v>176</v>
      </c>
      <c r="AH58" s="90">
        <f t="shared" si="30"/>
        <v>1</v>
      </c>
      <c r="AI58" s="73">
        <f t="shared" si="31"/>
        <v>1</v>
      </c>
      <c r="AJ58" s="73">
        <f t="shared" si="32"/>
        <v>1</v>
      </c>
      <c r="AK58" s="90">
        <f t="shared" si="33"/>
        <v>151</v>
      </c>
      <c r="AL58" s="90">
        <f t="shared" si="34"/>
        <v>151</v>
      </c>
      <c r="AM58" s="90">
        <f t="shared" si="35"/>
        <v>1</v>
      </c>
      <c r="AN58" s="73">
        <f t="shared" si="36"/>
        <v>0</v>
      </c>
      <c r="AO58" s="73">
        <f t="shared" si="37"/>
        <v>0</v>
      </c>
      <c r="AP58" s="90">
        <f t="shared" si="38"/>
        <v>226</v>
      </c>
      <c r="AQ58" s="90">
        <f t="shared" si="39"/>
        <v>226</v>
      </c>
      <c r="AR58" s="90">
        <f t="shared" si="40"/>
        <v>1</v>
      </c>
      <c r="AS58" s="73">
        <f t="shared" si="41"/>
        <v>1</v>
      </c>
      <c r="AT58" s="73">
        <f t="shared" si="42"/>
        <v>1</v>
      </c>
      <c r="AU58" s="90">
        <f t="shared" si="43"/>
        <v>181</v>
      </c>
      <c r="AV58" s="90">
        <f t="shared" si="44"/>
        <v>181</v>
      </c>
      <c r="AW58" s="90">
        <f t="shared" si="45"/>
        <v>1</v>
      </c>
      <c r="AX58" s="73">
        <f t="shared" si="46"/>
        <v>1</v>
      </c>
      <c r="AY58" s="91">
        <f t="shared" si="47"/>
        <v>1</v>
      </c>
    </row>
    <row r="59" spans="1:51" ht="13.1" hidden="1" customHeight="1" thickBot="1">
      <c r="A59" s="186"/>
      <c r="B59" s="188" t="s">
        <v>38</v>
      </c>
      <c r="C59" s="83" t="str">
        <f>'1.HD'!AC6</f>
        <v>Lysek Petr</v>
      </c>
      <c r="D59" s="83">
        <f>'1.HD'!AB6</f>
        <v>173</v>
      </c>
      <c r="E59" s="84">
        <f>'1.HD'!AA6</f>
        <v>1</v>
      </c>
      <c r="F59" s="82">
        <v>11</v>
      </c>
      <c r="G59" s="85">
        <f>'1.HD'!AU23</f>
        <v>0</v>
      </c>
      <c r="H59" s="71">
        <f t="shared" si="4"/>
        <v>0</v>
      </c>
      <c r="I59" s="86">
        <f t="shared" si="5"/>
        <v>1.1E-5</v>
      </c>
      <c r="J59" s="86">
        <f t="shared" si="6"/>
        <v>20</v>
      </c>
      <c r="K59" s="87">
        <f t="shared" si="7"/>
        <v>1.1000000000000001E-3</v>
      </c>
      <c r="L59" s="88">
        <f t="shared" si="8"/>
        <v>0</v>
      </c>
      <c r="M59" s="71">
        <f t="shared" si="9"/>
        <v>0</v>
      </c>
      <c r="N59" s="71">
        <f t="shared" si="10"/>
        <v>0</v>
      </c>
      <c r="O59" s="71">
        <f t="shared" si="11"/>
        <v>0</v>
      </c>
      <c r="P59" s="71">
        <f t="shared" si="12"/>
        <v>0</v>
      </c>
      <c r="Q59" s="71">
        <f t="shared" si="13"/>
        <v>0</v>
      </c>
      <c r="R59" s="71">
        <f t="shared" si="14"/>
        <v>0</v>
      </c>
      <c r="S59" s="73">
        <f t="shared" si="15"/>
        <v>20</v>
      </c>
      <c r="T59" s="73">
        <f t="shared" si="16"/>
        <v>0</v>
      </c>
      <c r="U59" s="73">
        <f t="shared" si="17"/>
        <v>1.1E-5</v>
      </c>
      <c r="V59" s="73">
        <f t="shared" si="18"/>
        <v>0</v>
      </c>
      <c r="W59" s="89">
        <f t="shared" si="19"/>
        <v>20</v>
      </c>
      <c r="X59" s="89">
        <f t="shared" si="20"/>
        <v>0</v>
      </c>
      <c r="Y59" s="89">
        <f t="shared" si="21"/>
        <v>1.1000000000000001E-6</v>
      </c>
      <c r="Z59" s="89">
        <f t="shared" si="22"/>
        <v>0</v>
      </c>
      <c r="AA59" s="90" t="e">
        <f t="shared" si="23"/>
        <v>#N/A</v>
      </c>
      <c r="AB59" s="90">
        <f t="shared" si="24"/>
        <v>0</v>
      </c>
      <c r="AC59" s="90">
        <f t="shared" si="25"/>
        <v>0</v>
      </c>
      <c r="AD59" s="73" t="e">
        <f t="shared" si="26"/>
        <v>#N/A</v>
      </c>
      <c r="AE59" s="73">
        <f t="shared" si="27"/>
        <v>0</v>
      </c>
      <c r="AF59" s="90" t="e">
        <f t="shared" si="28"/>
        <v>#N/A</v>
      </c>
      <c r="AG59" s="90">
        <f t="shared" si="29"/>
        <v>0</v>
      </c>
      <c r="AH59" s="90">
        <f t="shared" si="30"/>
        <v>0</v>
      </c>
      <c r="AI59" s="73" t="e">
        <f t="shared" si="31"/>
        <v>#N/A</v>
      </c>
      <c r="AJ59" s="73">
        <f t="shared" si="32"/>
        <v>0</v>
      </c>
      <c r="AK59" s="90" t="e">
        <f t="shared" si="33"/>
        <v>#N/A</v>
      </c>
      <c r="AL59" s="90">
        <f t="shared" si="34"/>
        <v>0</v>
      </c>
      <c r="AM59" s="90">
        <f t="shared" si="35"/>
        <v>0</v>
      </c>
      <c r="AN59" s="73" t="e">
        <f t="shared" si="36"/>
        <v>#N/A</v>
      </c>
      <c r="AO59" s="73">
        <f t="shared" si="37"/>
        <v>0</v>
      </c>
      <c r="AP59" s="90" t="e">
        <f t="shared" si="38"/>
        <v>#N/A</v>
      </c>
      <c r="AQ59" s="90">
        <f t="shared" si="39"/>
        <v>0</v>
      </c>
      <c r="AR59" s="90">
        <f t="shared" si="40"/>
        <v>0</v>
      </c>
      <c r="AS59" s="73" t="e">
        <f t="shared" si="41"/>
        <v>#N/A</v>
      </c>
      <c r="AT59" s="73">
        <f t="shared" si="42"/>
        <v>0</v>
      </c>
      <c r="AU59" s="90" t="e">
        <f t="shared" si="43"/>
        <v>#N/A</v>
      </c>
      <c r="AV59" s="90">
        <f t="shared" si="44"/>
        <v>0</v>
      </c>
      <c r="AW59" s="90">
        <f t="shared" si="45"/>
        <v>0</v>
      </c>
      <c r="AX59" s="73" t="e">
        <f t="shared" si="46"/>
        <v>#N/A</v>
      </c>
      <c r="AY59" s="91">
        <f t="shared" si="47"/>
        <v>0</v>
      </c>
    </row>
    <row r="60" spans="1:51" ht="13.1" hidden="1" customHeight="1" thickBot="1">
      <c r="A60" s="187"/>
      <c r="B60" s="189"/>
      <c r="C60" s="83" t="str">
        <f>'1.HD'!AC7</f>
        <v>Mihulka Josef</v>
      </c>
      <c r="D60" s="83">
        <f>'1.HD'!AB7</f>
        <v>154</v>
      </c>
      <c r="E60" s="84">
        <f>'1.HD'!AA7</f>
        <v>1</v>
      </c>
      <c r="F60" s="82">
        <v>12</v>
      </c>
      <c r="G60" s="85">
        <f>'1.HD'!AU24</f>
        <v>0</v>
      </c>
      <c r="H60" s="71">
        <f t="shared" si="4"/>
        <v>0</v>
      </c>
      <c r="I60" s="86">
        <f t="shared" si="5"/>
        <v>1.2E-5</v>
      </c>
      <c r="J60" s="86">
        <f t="shared" si="6"/>
        <v>19</v>
      </c>
      <c r="K60" s="87">
        <f t="shared" si="7"/>
        <v>1.2000000000000001E-3</v>
      </c>
      <c r="L60" s="88">
        <f t="shared" si="8"/>
        <v>0</v>
      </c>
      <c r="M60" s="71">
        <f t="shared" si="9"/>
        <v>0</v>
      </c>
      <c r="N60" s="71">
        <f t="shared" si="10"/>
        <v>0</v>
      </c>
      <c r="O60" s="71">
        <f t="shared" si="11"/>
        <v>0</v>
      </c>
      <c r="P60" s="71">
        <f t="shared" si="12"/>
        <v>0</v>
      </c>
      <c r="Q60" s="71">
        <f t="shared" si="13"/>
        <v>0</v>
      </c>
      <c r="R60" s="71">
        <f t="shared" si="14"/>
        <v>0</v>
      </c>
      <c r="S60" s="73">
        <f t="shared" si="15"/>
        <v>19</v>
      </c>
      <c r="T60" s="73">
        <f t="shared" si="16"/>
        <v>0</v>
      </c>
      <c r="U60" s="73">
        <f t="shared" si="17"/>
        <v>1.2E-5</v>
      </c>
      <c r="V60" s="73">
        <f t="shared" si="18"/>
        <v>0</v>
      </c>
      <c r="W60" s="89">
        <f t="shared" si="19"/>
        <v>19</v>
      </c>
      <c r="X60" s="89">
        <f t="shared" si="20"/>
        <v>0</v>
      </c>
      <c r="Y60" s="89">
        <f t="shared" si="21"/>
        <v>1.1999999999999999E-6</v>
      </c>
      <c r="Z60" s="89">
        <f t="shared" si="22"/>
        <v>0</v>
      </c>
      <c r="AA60" s="90" t="e">
        <f t="shared" si="23"/>
        <v>#N/A</v>
      </c>
      <c r="AB60" s="90">
        <f t="shared" si="24"/>
        <v>0</v>
      </c>
      <c r="AC60" s="90">
        <f t="shared" si="25"/>
        <v>0</v>
      </c>
      <c r="AD60" s="73" t="e">
        <f t="shared" si="26"/>
        <v>#N/A</v>
      </c>
      <c r="AE60" s="73">
        <f t="shared" si="27"/>
        <v>0</v>
      </c>
      <c r="AF60" s="90" t="e">
        <f t="shared" si="28"/>
        <v>#N/A</v>
      </c>
      <c r="AG60" s="90">
        <f t="shared" si="29"/>
        <v>0</v>
      </c>
      <c r="AH60" s="90">
        <f t="shared" si="30"/>
        <v>0</v>
      </c>
      <c r="AI60" s="73" t="e">
        <f t="shared" si="31"/>
        <v>#N/A</v>
      </c>
      <c r="AJ60" s="73">
        <f t="shared" si="32"/>
        <v>0</v>
      </c>
      <c r="AK60" s="90" t="e">
        <f t="shared" si="33"/>
        <v>#N/A</v>
      </c>
      <c r="AL60" s="90">
        <f t="shared" si="34"/>
        <v>0</v>
      </c>
      <c r="AM60" s="90">
        <f t="shared" si="35"/>
        <v>0</v>
      </c>
      <c r="AN60" s="73" t="e">
        <f t="shared" si="36"/>
        <v>#N/A</v>
      </c>
      <c r="AO60" s="73">
        <f t="shared" si="37"/>
        <v>0</v>
      </c>
      <c r="AP60" s="90" t="e">
        <f t="shared" si="38"/>
        <v>#N/A</v>
      </c>
      <c r="AQ60" s="90">
        <f t="shared" si="39"/>
        <v>0</v>
      </c>
      <c r="AR60" s="90">
        <f t="shared" si="40"/>
        <v>0</v>
      </c>
      <c r="AS60" s="73" t="e">
        <f t="shared" si="41"/>
        <v>#N/A</v>
      </c>
      <c r="AT60" s="73">
        <f t="shared" si="42"/>
        <v>0</v>
      </c>
      <c r="AU60" s="90" t="e">
        <f t="shared" si="43"/>
        <v>#N/A</v>
      </c>
      <c r="AV60" s="90">
        <f t="shared" si="44"/>
        <v>0</v>
      </c>
      <c r="AW60" s="90">
        <f t="shared" si="45"/>
        <v>0</v>
      </c>
      <c r="AX60" s="73" t="e">
        <f t="shared" si="46"/>
        <v>#N/A</v>
      </c>
      <c r="AY60" s="91">
        <f t="shared" si="47"/>
        <v>0</v>
      </c>
    </row>
    <row r="61" spans="1:51" ht="13.1" hidden="1" customHeight="1" thickBot="1">
      <c r="A61" s="185" t="s">
        <v>34</v>
      </c>
      <c r="B61" s="188" t="s">
        <v>33</v>
      </c>
      <c r="C61" s="83" t="str">
        <f>'1.HD'!B11</f>
        <v>Motyka Vlastimil</v>
      </c>
      <c r="D61" s="83">
        <f>'1.HD'!D11</f>
        <v>141</v>
      </c>
      <c r="E61" s="84">
        <f>'1.HD'!E11</f>
        <v>0</v>
      </c>
      <c r="F61" s="82">
        <v>13</v>
      </c>
      <c r="G61" s="85" t="str">
        <f>'1.HD'!AU25</f>
        <v>Motyka Vlastimil</v>
      </c>
      <c r="H61" s="71">
        <f t="shared" si="4"/>
        <v>818</v>
      </c>
      <c r="I61" s="86">
        <f t="shared" si="5"/>
        <v>163.60129999999998</v>
      </c>
      <c r="J61" s="86">
        <f t="shared" si="6"/>
        <v>11</v>
      </c>
      <c r="K61" s="87">
        <f t="shared" si="7"/>
        <v>163.60129999999998</v>
      </c>
      <c r="L61" s="88">
        <f t="shared" si="8"/>
        <v>5</v>
      </c>
      <c r="M61" s="71">
        <f t="shared" si="9"/>
        <v>197</v>
      </c>
      <c r="N61" s="71">
        <f t="shared" si="10"/>
        <v>141</v>
      </c>
      <c r="O61" s="71">
        <f t="shared" si="11"/>
        <v>155</v>
      </c>
      <c r="P61" s="71">
        <f t="shared" si="12"/>
        <v>166</v>
      </c>
      <c r="Q61" s="71">
        <f t="shared" si="13"/>
        <v>159</v>
      </c>
      <c r="R61" s="71" t="str">
        <f t="shared" si="14"/>
        <v>Motyka Vlastimil</v>
      </c>
      <c r="S61" s="73">
        <f t="shared" si="15"/>
        <v>9</v>
      </c>
      <c r="T61" s="73">
        <f t="shared" si="16"/>
        <v>197</v>
      </c>
      <c r="U61" s="73">
        <f t="shared" si="17"/>
        <v>197.01381800000001</v>
      </c>
      <c r="V61" s="73" t="str">
        <f t="shared" si="18"/>
        <v>Motyka Vlastimil</v>
      </c>
      <c r="W61" s="89">
        <f t="shared" si="19"/>
        <v>12</v>
      </c>
      <c r="X61" s="89">
        <f t="shared" si="20"/>
        <v>1</v>
      </c>
      <c r="Y61" s="89">
        <f t="shared" si="21"/>
        <v>1.0129999999999999</v>
      </c>
      <c r="Z61" s="89" t="str">
        <f t="shared" si="22"/>
        <v>Motyka Vlastimil</v>
      </c>
      <c r="AA61" s="90">
        <f t="shared" si="23"/>
        <v>197</v>
      </c>
      <c r="AB61" s="90">
        <f t="shared" si="24"/>
        <v>197</v>
      </c>
      <c r="AC61" s="90">
        <f t="shared" si="25"/>
        <v>1</v>
      </c>
      <c r="AD61" s="73">
        <f t="shared" si="26"/>
        <v>1</v>
      </c>
      <c r="AE61" s="73">
        <f t="shared" si="27"/>
        <v>1</v>
      </c>
      <c r="AF61" s="90">
        <f t="shared" si="28"/>
        <v>141</v>
      </c>
      <c r="AG61" s="90">
        <f t="shared" si="29"/>
        <v>141</v>
      </c>
      <c r="AH61" s="90">
        <f t="shared" si="30"/>
        <v>1</v>
      </c>
      <c r="AI61" s="73">
        <f t="shared" si="31"/>
        <v>0</v>
      </c>
      <c r="AJ61" s="73">
        <f t="shared" si="32"/>
        <v>0</v>
      </c>
      <c r="AK61" s="90">
        <f t="shared" si="33"/>
        <v>155</v>
      </c>
      <c r="AL61" s="90">
        <f t="shared" si="34"/>
        <v>155</v>
      </c>
      <c r="AM61" s="90">
        <f t="shared" si="35"/>
        <v>1</v>
      </c>
      <c r="AN61" s="73">
        <f t="shared" si="36"/>
        <v>0</v>
      </c>
      <c r="AO61" s="73">
        <f t="shared" si="37"/>
        <v>0</v>
      </c>
      <c r="AP61" s="90">
        <f t="shared" si="38"/>
        <v>166</v>
      </c>
      <c r="AQ61" s="90">
        <f t="shared" si="39"/>
        <v>166</v>
      </c>
      <c r="AR61" s="90">
        <f t="shared" si="40"/>
        <v>1</v>
      </c>
      <c r="AS61" s="73">
        <f t="shared" si="41"/>
        <v>0</v>
      </c>
      <c r="AT61" s="73">
        <f t="shared" si="42"/>
        <v>0</v>
      </c>
      <c r="AU61" s="90">
        <f t="shared" si="43"/>
        <v>159</v>
      </c>
      <c r="AV61" s="90">
        <f t="shared" si="44"/>
        <v>159</v>
      </c>
      <c r="AW61" s="90">
        <f t="shared" si="45"/>
        <v>1</v>
      </c>
      <c r="AX61" s="73">
        <f t="shared" si="46"/>
        <v>0</v>
      </c>
      <c r="AY61" s="91">
        <f t="shared" si="47"/>
        <v>0</v>
      </c>
    </row>
    <row r="62" spans="1:51" ht="13.1" hidden="1" customHeight="1" thickBot="1">
      <c r="A62" s="186"/>
      <c r="B62" s="189"/>
      <c r="C62" s="83" t="str">
        <f>'1.HD'!B12</f>
        <v>Mihalcsak Silvestr</v>
      </c>
      <c r="D62" s="83">
        <f>'1.HD'!D12</f>
        <v>184</v>
      </c>
      <c r="E62" s="84">
        <f>'1.HD'!E12</f>
        <v>0</v>
      </c>
      <c r="F62" s="82">
        <v>14</v>
      </c>
      <c r="G62" s="85" t="str">
        <f>'1.HD'!AU26</f>
        <v>Mihalcsak Silvestr</v>
      </c>
      <c r="H62" s="71">
        <f t="shared" si="4"/>
        <v>893</v>
      </c>
      <c r="I62" s="86">
        <f t="shared" si="5"/>
        <v>178.60139999999998</v>
      </c>
      <c r="J62" s="86">
        <f t="shared" si="6"/>
        <v>6</v>
      </c>
      <c r="K62" s="87">
        <f t="shared" si="7"/>
        <v>178.60139999999998</v>
      </c>
      <c r="L62" s="88">
        <f t="shared" si="8"/>
        <v>5</v>
      </c>
      <c r="M62" s="71">
        <f t="shared" si="9"/>
        <v>192</v>
      </c>
      <c r="N62" s="71">
        <f t="shared" si="10"/>
        <v>184</v>
      </c>
      <c r="O62" s="71">
        <f t="shared" si="11"/>
        <v>162</v>
      </c>
      <c r="P62" s="71">
        <f t="shared" si="12"/>
        <v>154</v>
      </c>
      <c r="Q62" s="71">
        <f t="shared" si="13"/>
        <v>201</v>
      </c>
      <c r="R62" s="71" t="str">
        <f t="shared" si="14"/>
        <v>Mihalcsak Silvestr</v>
      </c>
      <c r="S62" s="73">
        <f t="shared" si="15"/>
        <v>7</v>
      </c>
      <c r="T62" s="73">
        <f t="shared" si="16"/>
        <v>201</v>
      </c>
      <c r="U62" s="73">
        <f t="shared" si="17"/>
        <v>201.014893</v>
      </c>
      <c r="V62" s="73" t="str">
        <f t="shared" si="18"/>
        <v>Mihalcsak Silvestr</v>
      </c>
      <c r="W62" s="89">
        <f t="shared" si="19"/>
        <v>11</v>
      </c>
      <c r="X62" s="89">
        <f t="shared" si="20"/>
        <v>1</v>
      </c>
      <c r="Y62" s="89">
        <f t="shared" si="21"/>
        <v>1.014</v>
      </c>
      <c r="Z62" s="89" t="str">
        <f t="shared" si="22"/>
        <v>Mihalcsak Silvestr</v>
      </c>
      <c r="AA62" s="90">
        <f t="shared" si="23"/>
        <v>192</v>
      </c>
      <c r="AB62" s="90">
        <f t="shared" si="24"/>
        <v>192</v>
      </c>
      <c r="AC62" s="90">
        <f t="shared" si="25"/>
        <v>1</v>
      </c>
      <c r="AD62" s="73">
        <f t="shared" si="26"/>
        <v>0</v>
      </c>
      <c r="AE62" s="73">
        <f t="shared" si="27"/>
        <v>0</v>
      </c>
      <c r="AF62" s="90">
        <f t="shared" si="28"/>
        <v>184</v>
      </c>
      <c r="AG62" s="90">
        <f t="shared" si="29"/>
        <v>184</v>
      </c>
      <c r="AH62" s="90">
        <f t="shared" si="30"/>
        <v>1</v>
      </c>
      <c r="AI62" s="73">
        <f t="shared" si="31"/>
        <v>0</v>
      </c>
      <c r="AJ62" s="73">
        <f t="shared" si="32"/>
        <v>0</v>
      </c>
      <c r="AK62" s="90">
        <f t="shared" si="33"/>
        <v>162</v>
      </c>
      <c r="AL62" s="90">
        <f t="shared" si="34"/>
        <v>162</v>
      </c>
      <c r="AM62" s="90">
        <f t="shared" si="35"/>
        <v>1</v>
      </c>
      <c r="AN62" s="73">
        <f t="shared" si="36"/>
        <v>0</v>
      </c>
      <c r="AO62" s="73">
        <f t="shared" si="37"/>
        <v>0</v>
      </c>
      <c r="AP62" s="90">
        <f t="shared" si="38"/>
        <v>154</v>
      </c>
      <c r="AQ62" s="90">
        <f t="shared" si="39"/>
        <v>154</v>
      </c>
      <c r="AR62" s="90">
        <f t="shared" si="40"/>
        <v>1</v>
      </c>
      <c r="AS62" s="73">
        <f t="shared" si="41"/>
        <v>0</v>
      </c>
      <c r="AT62" s="73">
        <f t="shared" si="42"/>
        <v>0</v>
      </c>
      <c r="AU62" s="90">
        <f t="shared" si="43"/>
        <v>201</v>
      </c>
      <c r="AV62" s="90">
        <f t="shared" si="44"/>
        <v>201</v>
      </c>
      <c r="AW62" s="90">
        <f t="shared" si="45"/>
        <v>1</v>
      </c>
      <c r="AX62" s="73">
        <f t="shared" si="46"/>
        <v>1</v>
      </c>
      <c r="AY62" s="91">
        <f t="shared" si="47"/>
        <v>1</v>
      </c>
    </row>
    <row r="63" spans="1:51" ht="13.1" hidden="1" customHeight="1" thickBot="1">
      <c r="A63" s="186"/>
      <c r="B63" s="188" t="s">
        <v>34</v>
      </c>
      <c r="C63" s="83" t="str">
        <f>'1.HD'!I11</f>
        <v>Müller Vladimír</v>
      </c>
      <c r="D63" s="83">
        <f>'1.HD'!H11</f>
        <v>221</v>
      </c>
      <c r="E63" s="84">
        <f>'1.HD'!G11</f>
        <v>1</v>
      </c>
      <c r="F63" s="82">
        <v>15</v>
      </c>
      <c r="G63" s="85">
        <f>'1.HD'!AU27</f>
        <v>0</v>
      </c>
      <c r="H63" s="71">
        <f t="shared" si="4"/>
        <v>0</v>
      </c>
      <c r="I63" s="86">
        <f t="shared" si="5"/>
        <v>1.4999999999999999E-5</v>
      </c>
      <c r="J63" s="86">
        <f t="shared" si="6"/>
        <v>18</v>
      </c>
      <c r="K63" s="87">
        <f t="shared" si="7"/>
        <v>1.5E-3</v>
      </c>
      <c r="L63" s="88">
        <f t="shared" si="8"/>
        <v>0</v>
      </c>
      <c r="M63" s="71">
        <f t="shared" si="9"/>
        <v>0</v>
      </c>
      <c r="N63" s="71">
        <f t="shared" si="10"/>
        <v>0</v>
      </c>
      <c r="O63" s="71">
        <f t="shared" si="11"/>
        <v>0</v>
      </c>
      <c r="P63" s="71">
        <f t="shared" si="12"/>
        <v>0</v>
      </c>
      <c r="Q63" s="71">
        <f t="shared" si="13"/>
        <v>0</v>
      </c>
      <c r="R63" s="71">
        <f t="shared" si="14"/>
        <v>0</v>
      </c>
      <c r="S63" s="73">
        <f t="shared" si="15"/>
        <v>18</v>
      </c>
      <c r="T63" s="73">
        <f t="shared" si="16"/>
        <v>0</v>
      </c>
      <c r="U63" s="73">
        <f t="shared" si="17"/>
        <v>1.4999999999999999E-5</v>
      </c>
      <c r="V63" s="73">
        <f t="shared" si="18"/>
        <v>0</v>
      </c>
      <c r="W63" s="89">
        <f t="shared" si="19"/>
        <v>18</v>
      </c>
      <c r="X63" s="89">
        <f t="shared" si="20"/>
        <v>0</v>
      </c>
      <c r="Y63" s="89">
        <f t="shared" si="21"/>
        <v>1.5E-6</v>
      </c>
      <c r="Z63" s="89">
        <f t="shared" si="22"/>
        <v>0</v>
      </c>
      <c r="AA63" s="90" t="e">
        <f t="shared" si="23"/>
        <v>#N/A</v>
      </c>
      <c r="AB63" s="90">
        <f t="shared" si="24"/>
        <v>0</v>
      </c>
      <c r="AC63" s="90">
        <f t="shared" si="25"/>
        <v>0</v>
      </c>
      <c r="AD63" s="73" t="e">
        <f t="shared" si="26"/>
        <v>#N/A</v>
      </c>
      <c r="AE63" s="73">
        <f t="shared" si="27"/>
        <v>0</v>
      </c>
      <c r="AF63" s="90" t="e">
        <f t="shared" si="28"/>
        <v>#N/A</v>
      </c>
      <c r="AG63" s="90">
        <f t="shared" si="29"/>
        <v>0</v>
      </c>
      <c r="AH63" s="90">
        <f t="shared" si="30"/>
        <v>0</v>
      </c>
      <c r="AI63" s="73" t="e">
        <f t="shared" si="31"/>
        <v>#N/A</v>
      </c>
      <c r="AJ63" s="73">
        <f t="shared" si="32"/>
        <v>0</v>
      </c>
      <c r="AK63" s="90" t="e">
        <f t="shared" si="33"/>
        <v>#N/A</v>
      </c>
      <c r="AL63" s="90">
        <f t="shared" si="34"/>
        <v>0</v>
      </c>
      <c r="AM63" s="90">
        <f t="shared" si="35"/>
        <v>0</v>
      </c>
      <c r="AN63" s="73" t="e">
        <f t="shared" si="36"/>
        <v>#N/A</v>
      </c>
      <c r="AO63" s="73">
        <f t="shared" si="37"/>
        <v>0</v>
      </c>
      <c r="AP63" s="90" t="e">
        <f t="shared" si="38"/>
        <v>#N/A</v>
      </c>
      <c r="AQ63" s="90">
        <f t="shared" si="39"/>
        <v>0</v>
      </c>
      <c r="AR63" s="90">
        <f t="shared" si="40"/>
        <v>0</v>
      </c>
      <c r="AS63" s="73" t="e">
        <f t="shared" si="41"/>
        <v>#N/A</v>
      </c>
      <c r="AT63" s="73">
        <f t="shared" si="42"/>
        <v>0</v>
      </c>
      <c r="AU63" s="90" t="e">
        <f t="shared" si="43"/>
        <v>#N/A</v>
      </c>
      <c r="AV63" s="90">
        <f t="shared" si="44"/>
        <v>0</v>
      </c>
      <c r="AW63" s="90">
        <f t="shared" si="45"/>
        <v>0</v>
      </c>
      <c r="AX63" s="73" t="e">
        <f t="shared" si="46"/>
        <v>#N/A</v>
      </c>
      <c r="AY63" s="91">
        <f t="shared" si="47"/>
        <v>0</v>
      </c>
    </row>
    <row r="64" spans="1:51" ht="13.1" hidden="1" customHeight="1" thickBot="1">
      <c r="A64" s="186"/>
      <c r="B64" s="189"/>
      <c r="C64" s="83" t="str">
        <f>'1.HD'!I12</f>
        <v>Pazděra Jaroslav</v>
      </c>
      <c r="D64" s="83">
        <f>'1.HD'!H12</f>
        <v>201</v>
      </c>
      <c r="E64" s="84">
        <f>'1.HD'!G12</f>
        <v>1</v>
      </c>
      <c r="F64" s="82">
        <v>16</v>
      </c>
      <c r="G64" s="85">
        <f>'1.HD'!AU28</f>
        <v>0</v>
      </c>
      <c r="H64" s="71">
        <f t="shared" si="4"/>
        <v>0</v>
      </c>
      <c r="I64" s="86">
        <f t="shared" si="5"/>
        <v>1.5999999999999999E-5</v>
      </c>
      <c r="J64" s="86">
        <f t="shared" si="6"/>
        <v>17</v>
      </c>
      <c r="K64" s="87">
        <f t="shared" si="7"/>
        <v>1.6000000000000001E-3</v>
      </c>
      <c r="L64" s="88">
        <f t="shared" si="8"/>
        <v>0</v>
      </c>
      <c r="M64" s="71">
        <f t="shared" si="9"/>
        <v>0</v>
      </c>
      <c r="N64" s="71">
        <f t="shared" si="10"/>
        <v>0</v>
      </c>
      <c r="O64" s="71">
        <f t="shared" si="11"/>
        <v>0</v>
      </c>
      <c r="P64" s="71">
        <f t="shared" si="12"/>
        <v>0</v>
      </c>
      <c r="Q64" s="71">
        <f t="shared" si="13"/>
        <v>0</v>
      </c>
      <c r="R64" s="71">
        <f t="shared" si="14"/>
        <v>0</v>
      </c>
      <c r="S64" s="73">
        <f t="shared" si="15"/>
        <v>17</v>
      </c>
      <c r="T64" s="73">
        <f t="shared" si="16"/>
        <v>0</v>
      </c>
      <c r="U64" s="73">
        <f t="shared" si="17"/>
        <v>1.5999999999999999E-5</v>
      </c>
      <c r="V64" s="73">
        <f t="shared" si="18"/>
        <v>0</v>
      </c>
      <c r="W64" s="89">
        <f t="shared" si="19"/>
        <v>17</v>
      </c>
      <c r="X64" s="89">
        <f t="shared" si="20"/>
        <v>0</v>
      </c>
      <c r="Y64" s="89">
        <f t="shared" si="21"/>
        <v>1.5999999999999999E-6</v>
      </c>
      <c r="Z64" s="89">
        <f t="shared" si="22"/>
        <v>0</v>
      </c>
      <c r="AA64" s="90" t="e">
        <f t="shared" si="23"/>
        <v>#N/A</v>
      </c>
      <c r="AB64" s="90">
        <f t="shared" si="24"/>
        <v>0</v>
      </c>
      <c r="AC64" s="90">
        <f t="shared" si="25"/>
        <v>0</v>
      </c>
      <c r="AD64" s="73" t="e">
        <f t="shared" si="26"/>
        <v>#N/A</v>
      </c>
      <c r="AE64" s="73">
        <f t="shared" si="27"/>
        <v>0</v>
      </c>
      <c r="AF64" s="90" t="e">
        <f t="shared" si="28"/>
        <v>#N/A</v>
      </c>
      <c r="AG64" s="90">
        <f t="shared" si="29"/>
        <v>0</v>
      </c>
      <c r="AH64" s="90">
        <f t="shared" si="30"/>
        <v>0</v>
      </c>
      <c r="AI64" s="73" t="e">
        <f t="shared" si="31"/>
        <v>#N/A</v>
      </c>
      <c r="AJ64" s="73">
        <f t="shared" si="32"/>
        <v>0</v>
      </c>
      <c r="AK64" s="90" t="e">
        <f t="shared" si="33"/>
        <v>#N/A</v>
      </c>
      <c r="AL64" s="90">
        <f t="shared" si="34"/>
        <v>0</v>
      </c>
      <c r="AM64" s="90">
        <f t="shared" si="35"/>
        <v>0</v>
      </c>
      <c r="AN64" s="73" t="e">
        <f t="shared" si="36"/>
        <v>#N/A</v>
      </c>
      <c r="AO64" s="73">
        <f t="shared" si="37"/>
        <v>0</v>
      </c>
      <c r="AP64" s="90" t="e">
        <f t="shared" si="38"/>
        <v>#N/A</v>
      </c>
      <c r="AQ64" s="90">
        <f t="shared" si="39"/>
        <v>0</v>
      </c>
      <c r="AR64" s="90">
        <f t="shared" si="40"/>
        <v>0</v>
      </c>
      <c r="AS64" s="73" t="e">
        <f t="shared" si="41"/>
        <v>#N/A</v>
      </c>
      <c r="AT64" s="73">
        <f t="shared" si="42"/>
        <v>0</v>
      </c>
      <c r="AU64" s="90" t="e">
        <f t="shared" si="43"/>
        <v>#N/A</v>
      </c>
      <c r="AV64" s="90">
        <f t="shared" si="44"/>
        <v>0</v>
      </c>
      <c r="AW64" s="90">
        <f t="shared" si="45"/>
        <v>0</v>
      </c>
      <c r="AX64" s="73" t="e">
        <f t="shared" si="46"/>
        <v>#N/A</v>
      </c>
      <c r="AY64" s="91">
        <f t="shared" si="47"/>
        <v>0</v>
      </c>
    </row>
    <row r="65" spans="1:51" ht="13.1" hidden="1" customHeight="1" thickBot="1">
      <c r="A65" s="186"/>
      <c r="B65" s="188" t="s">
        <v>35</v>
      </c>
      <c r="C65" s="83" t="str">
        <f>'1.HD'!L11</f>
        <v>Orságová Jana</v>
      </c>
      <c r="D65" s="83">
        <f>'1.HD'!N11</f>
        <v>175</v>
      </c>
      <c r="E65" s="84">
        <f>'1.HD'!O11</f>
        <v>1</v>
      </c>
      <c r="F65" s="82">
        <v>17</v>
      </c>
      <c r="G65" s="85" t="str">
        <f>'1.HD'!AU29</f>
        <v>Fabrigerová Anna</v>
      </c>
      <c r="H65" s="71">
        <f t="shared" si="4"/>
        <v>839</v>
      </c>
      <c r="I65" s="86">
        <f t="shared" si="5"/>
        <v>167.80170000000001</v>
      </c>
      <c r="J65" s="86">
        <f t="shared" si="6"/>
        <v>9</v>
      </c>
      <c r="K65" s="87">
        <f t="shared" si="7"/>
        <v>167.80170000000001</v>
      </c>
      <c r="L65" s="88">
        <f t="shared" si="8"/>
        <v>5</v>
      </c>
      <c r="M65" s="71">
        <f t="shared" si="9"/>
        <v>175</v>
      </c>
      <c r="N65" s="71">
        <f t="shared" si="10"/>
        <v>157</v>
      </c>
      <c r="O65" s="71">
        <f t="shared" si="11"/>
        <v>161</v>
      </c>
      <c r="P65" s="71">
        <f t="shared" si="12"/>
        <v>162</v>
      </c>
      <c r="Q65" s="71">
        <f t="shared" si="13"/>
        <v>184</v>
      </c>
      <c r="R65" s="71" t="str">
        <f t="shared" si="14"/>
        <v>Fabrigerová Anna</v>
      </c>
      <c r="S65" s="73">
        <f t="shared" si="15"/>
        <v>10</v>
      </c>
      <c r="T65" s="73">
        <f t="shared" si="16"/>
        <v>184</v>
      </c>
      <c r="U65" s="73">
        <f t="shared" si="17"/>
        <v>184.01783900000001</v>
      </c>
      <c r="V65" s="73" t="str">
        <f t="shared" si="18"/>
        <v>Fabrigerová Anna</v>
      </c>
      <c r="W65" s="89">
        <f t="shared" si="19"/>
        <v>7</v>
      </c>
      <c r="X65" s="89">
        <f t="shared" si="20"/>
        <v>2</v>
      </c>
      <c r="Y65" s="89">
        <f t="shared" si="21"/>
        <v>2.0169999999999999</v>
      </c>
      <c r="Z65" s="89" t="str">
        <f t="shared" si="22"/>
        <v>Fabrigerová Anna</v>
      </c>
      <c r="AA65" s="90">
        <f t="shared" si="23"/>
        <v>175</v>
      </c>
      <c r="AB65" s="90">
        <f t="shared" si="24"/>
        <v>175</v>
      </c>
      <c r="AC65" s="90">
        <f t="shared" si="25"/>
        <v>1</v>
      </c>
      <c r="AD65" s="73">
        <f t="shared" si="26"/>
        <v>0</v>
      </c>
      <c r="AE65" s="73">
        <f t="shared" si="27"/>
        <v>0</v>
      </c>
      <c r="AF65" s="90">
        <f t="shared" si="28"/>
        <v>157</v>
      </c>
      <c r="AG65" s="90">
        <f t="shared" si="29"/>
        <v>157</v>
      </c>
      <c r="AH65" s="90">
        <f t="shared" si="30"/>
        <v>1</v>
      </c>
      <c r="AI65" s="73">
        <f t="shared" si="31"/>
        <v>0</v>
      </c>
      <c r="AJ65" s="73">
        <f t="shared" si="32"/>
        <v>0</v>
      </c>
      <c r="AK65" s="90">
        <f t="shared" si="33"/>
        <v>161</v>
      </c>
      <c r="AL65" s="90">
        <f t="shared" si="34"/>
        <v>161</v>
      </c>
      <c r="AM65" s="90">
        <f t="shared" si="35"/>
        <v>1</v>
      </c>
      <c r="AN65" s="73">
        <f t="shared" si="36"/>
        <v>1</v>
      </c>
      <c r="AO65" s="73">
        <f t="shared" si="37"/>
        <v>1</v>
      </c>
      <c r="AP65" s="90">
        <f t="shared" si="38"/>
        <v>162</v>
      </c>
      <c r="AQ65" s="90">
        <f t="shared" si="39"/>
        <v>162</v>
      </c>
      <c r="AR65" s="90">
        <f t="shared" si="40"/>
        <v>1</v>
      </c>
      <c r="AS65" s="73">
        <f t="shared" si="41"/>
        <v>0</v>
      </c>
      <c r="AT65" s="73">
        <f t="shared" si="42"/>
        <v>0</v>
      </c>
      <c r="AU65" s="90">
        <f t="shared" si="43"/>
        <v>184</v>
      </c>
      <c r="AV65" s="90">
        <f t="shared" si="44"/>
        <v>184</v>
      </c>
      <c r="AW65" s="90">
        <f t="shared" si="45"/>
        <v>1</v>
      </c>
      <c r="AX65" s="73">
        <f t="shared" si="46"/>
        <v>1</v>
      </c>
      <c r="AY65" s="91">
        <f t="shared" si="47"/>
        <v>1</v>
      </c>
    </row>
    <row r="66" spans="1:51" ht="13.1" hidden="1" customHeight="1" thickBot="1">
      <c r="A66" s="186"/>
      <c r="B66" s="189"/>
      <c r="C66" s="83" t="str">
        <f>'1.HD'!L12</f>
        <v>Orság Karel</v>
      </c>
      <c r="D66" s="83">
        <f>'1.HD'!N12</f>
        <v>141</v>
      </c>
      <c r="E66" s="84">
        <f>'1.HD'!O12</f>
        <v>0</v>
      </c>
      <c r="F66" s="82">
        <v>18</v>
      </c>
      <c r="G66" s="85" t="str">
        <f>'1.HD'!AU30</f>
        <v>Dvořák Radek</v>
      </c>
      <c r="H66" s="71">
        <f t="shared" si="4"/>
        <v>915</v>
      </c>
      <c r="I66" s="86">
        <f t="shared" si="5"/>
        <v>183.0018</v>
      </c>
      <c r="J66" s="86">
        <f t="shared" si="6"/>
        <v>4</v>
      </c>
      <c r="K66" s="87">
        <f t="shared" si="7"/>
        <v>183.0018</v>
      </c>
      <c r="L66" s="88">
        <f t="shared" si="8"/>
        <v>5</v>
      </c>
      <c r="M66" s="71">
        <f t="shared" si="9"/>
        <v>179</v>
      </c>
      <c r="N66" s="71">
        <f t="shared" si="10"/>
        <v>168</v>
      </c>
      <c r="O66" s="71">
        <f t="shared" si="11"/>
        <v>164</v>
      </c>
      <c r="P66" s="71">
        <f t="shared" si="12"/>
        <v>201</v>
      </c>
      <c r="Q66" s="71">
        <f t="shared" si="13"/>
        <v>203</v>
      </c>
      <c r="R66" s="71" t="str">
        <f t="shared" si="14"/>
        <v>Dvořák Radek</v>
      </c>
      <c r="S66" s="73">
        <f t="shared" si="15"/>
        <v>6</v>
      </c>
      <c r="T66" s="73">
        <f t="shared" si="16"/>
        <v>203</v>
      </c>
      <c r="U66" s="73">
        <f t="shared" si="17"/>
        <v>203.01891499999999</v>
      </c>
      <c r="V66" s="73" t="str">
        <f t="shared" si="18"/>
        <v>Dvořák Radek</v>
      </c>
      <c r="W66" s="89">
        <f t="shared" si="19"/>
        <v>2</v>
      </c>
      <c r="X66" s="89">
        <f t="shared" si="20"/>
        <v>4</v>
      </c>
      <c r="Y66" s="89">
        <f t="shared" si="21"/>
        <v>4.0179999999999998</v>
      </c>
      <c r="Z66" s="89" t="str">
        <f t="shared" si="22"/>
        <v>Dvořák Radek</v>
      </c>
      <c r="AA66" s="90">
        <f t="shared" si="23"/>
        <v>179</v>
      </c>
      <c r="AB66" s="90">
        <f t="shared" si="24"/>
        <v>179</v>
      </c>
      <c r="AC66" s="90">
        <f t="shared" si="25"/>
        <v>1</v>
      </c>
      <c r="AD66" s="73">
        <f t="shared" si="26"/>
        <v>1</v>
      </c>
      <c r="AE66" s="73">
        <f t="shared" si="27"/>
        <v>1</v>
      </c>
      <c r="AF66" s="90">
        <f t="shared" si="28"/>
        <v>168</v>
      </c>
      <c r="AG66" s="90">
        <f t="shared" si="29"/>
        <v>168</v>
      </c>
      <c r="AH66" s="90">
        <f t="shared" si="30"/>
        <v>1</v>
      </c>
      <c r="AI66" s="73">
        <f t="shared" si="31"/>
        <v>0</v>
      </c>
      <c r="AJ66" s="73">
        <f t="shared" si="32"/>
        <v>0</v>
      </c>
      <c r="AK66" s="90">
        <f t="shared" si="33"/>
        <v>164</v>
      </c>
      <c r="AL66" s="90">
        <f t="shared" si="34"/>
        <v>164</v>
      </c>
      <c r="AM66" s="90">
        <f t="shared" si="35"/>
        <v>1</v>
      </c>
      <c r="AN66" s="73">
        <f t="shared" si="36"/>
        <v>1</v>
      </c>
      <c r="AO66" s="73">
        <f t="shared" si="37"/>
        <v>1</v>
      </c>
      <c r="AP66" s="90">
        <f t="shared" si="38"/>
        <v>201</v>
      </c>
      <c r="AQ66" s="90">
        <f t="shared" si="39"/>
        <v>201</v>
      </c>
      <c r="AR66" s="90">
        <f t="shared" si="40"/>
        <v>1</v>
      </c>
      <c r="AS66" s="73">
        <f t="shared" si="41"/>
        <v>1</v>
      </c>
      <c r="AT66" s="73">
        <f t="shared" si="42"/>
        <v>1</v>
      </c>
      <c r="AU66" s="90">
        <f t="shared" si="43"/>
        <v>203</v>
      </c>
      <c r="AV66" s="90">
        <f t="shared" si="44"/>
        <v>203</v>
      </c>
      <c r="AW66" s="90">
        <f t="shared" si="45"/>
        <v>1</v>
      </c>
      <c r="AX66" s="73">
        <f t="shared" si="46"/>
        <v>1</v>
      </c>
      <c r="AY66" s="91">
        <f t="shared" si="47"/>
        <v>1</v>
      </c>
    </row>
    <row r="67" spans="1:51" ht="13.1" hidden="1" customHeight="1" thickBot="1">
      <c r="A67" s="186"/>
      <c r="B67" s="188" t="s">
        <v>36</v>
      </c>
      <c r="C67" s="83" t="str">
        <f>'1.HD'!S11</f>
        <v>Klusáček Jiří</v>
      </c>
      <c r="D67" s="83">
        <f>'1.HD'!R11</f>
        <v>169</v>
      </c>
      <c r="E67" s="84">
        <f>'1.HD'!Q11</f>
        <v>0</v>
      </c>
      <c r="F67" s="82">
        <v>19</v>
      </c>
      <c r="G67" s="85">
        <f>'1.HD'!AU31</f>
        <v>0</v>
      </c>
      <c r="H67" s="71">
        <f t="shared" si="4"/>
        <v>0</v>
      </c>
      <c r="I67" s="86">
        <f t="shared" si="5"/>
        <v>1.8999999999999998E-5</v>
      </c>
      <c r="J67" s="86">
        <f t="shared" si="6"/>
        <v>16</v>
      </c>
      <c r="K67" s="87">
        <f t="shared" si="7"/>
        <v>1.9E-3</v>
      </c>
      <c r="L67" s="88">
        <f t="shared" si="8"/>
        <v>0</v>
      </c>
      <c r="M67" s="71">
        <f t="shared" si="9"/>
        <v>0</v>
      </c>
      <c r="N67" s="71">
        <f t="shared" si="10"/>
        <v>0</v>
      </c>
      <c r="O67" s="71">
        <f t="shared" si="11"/>
        <v>0</v>
      </c>
      <c r="P67" s="71">
        <f t="shared" si="12"/>
        <v>0</v>
      </c>
      <c r="Q67" s="71">
        <f t="shared" si="13"/>
        <v>0</v>
      </c>
      <c r="R67" s="71">
        <f t="shared" si="14"/>
        <v>0</v>
      </c>
      <c r="S67" s="73">
        <f t="shared" si="15"/>
        <v>16</v>
      </c>
      <c r="T67" s="73">
        <f t="shared" si="16"/>
        <v>0</v>
      </c>
      <c r="U67" s="73">
        <f t="shared" si="17"/>
        <v>1.8999999999999998E-5</v>
      </c>
      <c r="V67" s="73">
        <f t="shared" si="18"/>
        <v>0</v>
      </c>
      <c r="W67" s="89">
        <f t="shared" si="19"/>
        <v>16</v>
      </c>
      <c r="X67" s="89">
        <f t="shared" si="20"/>
        <v>0</v>
      </c>
      <c r="Y67" s="89">
        <f t="shared" si="21"/>
        <v>1.9E-6</v>
      </c>
      <c r="Z67" s="89">
        <f t="shared" si="22"/>
        <v>0</v>
      </c>
      <c r="AA67" s="90" t="e">
        <f t="shared" si="23"/>
        <v>#N/A</v>
      </c>
      <c r="AB67" s="90">
        <f t="shared" si="24"/>
        <v>0</v>
      </c>
      <c r="AC67" s="90">
        <f t="shared" si="25"/>
        <v>0</v>
      </c>
      <c r="AD67" s="73" t="e">
        <f t="shared" si="26"/>
        <v>#N/A</v>
      </c>
      <c r="AE67" s="73">
        <f t="shared" si="27"/>
        <v>0</v>
      </c>
      <c r="AF67" s="90" t="e">
        <f t="shared" si="28"/>
        <v>#N/A</v>
      </c>
      <c r="AG67" s="90">
        <f t="shared" si="29"/>
        <v>0</v>
      </c>
      <c r="AH67" s="90">
        <f t="shared" si="30"/>
        <v>0</v>
      </c>
      <c r="AI67" s="73" t="e">
        <f t="shared" si="31"/>
        <v>#N/A</v>
      </c>
      <c r="AJ67" s="73">
        <f t="shared" si="32"/>
        <v>0</v>
      </c>
      <c r="AK67" s="90" t="e">
        <f t="shared" si="33"/>
        <v>#N/A</v>
      </c>
      <c r="AL67" s="90">
        <f t="shared" si="34"/>
        <v>0</v>
      </c>
      <c r="AM67" s="90">
        <f t="shared" si="35"/>
        <v>0</v>
      </c>
      <c r="AN67" s="73" t="e">
        <f t="shared" si="36"/>
        <v>#N/A</v>
      </c>
      <c r="AO67" s="73">
        <f t="shared" si="37"/>
        <v>0</v>
      </c>
      <c r="AP67" s="90" t="e">
        <f t="shared" si="38"/>
        <v>#N/A</v>
      </c>
      <c r="AQ67" s="90">
        <f t="shared" si="39"/>
        <v>0</v>
      </c>
      <c r="AR67" s="90">
        <f t="shared" si="40"/>
        <v>0</v>
      </c>
      <c r="AS67" s="73" t="e">
        <f t="shared" si="41"/>
        <v>#N/A</v>
      </c>
      <c r="AT67" s="73">
        <f t="shared" si="42"/>
        <v>0</v>
      </c>
      <c r="AU67" s="90" t="e">
        <f t="shared" si="43"/>
        <v>#N/A</v>
      </c>
      <c r="AV67" s="90">
        <f t="shared" si="44"/>
        <v>0</v>
      </c>
      <c r="AW67" s="90">
        <f t="shared" si="45"/>
        <v>0</v>
      </c>
      <c r="AX67" s="73" t="e">
        <f t="shared" si="46"/>
        <v>#N/A</v>
      </c>
      <c r="AY67" s="91">
        <f t="shared" si="47"/>
        <v>0</v>
      </c>
    </row>
    <row r="68" spans="1:51" ht="25" hidden="1" customHeight="1" thickBot="1">
      <c r="A68" s="186"/>
      <c r="B68" s="189"/>
      <c r="C68" s="83" t="str">
        <f>'1.HD'!S12</f>
        <v>Klusáčková Dana</v>
      </c>
      <c r="D68" s="83">
        <f>'1.HD'!R12</f>
        <v>202</v>
      </c>
      <c r="E68" s="84">
        <f>'1.HD'!Q12</f>
        <v>1</v>
      </c>
      <c r="F68" s="82">
        <v>20</v>
      </c>
      <c r="G68" s="85">
        <f>'1.HD'!AU32</f>
        <v>0</v>
      </c>
      <c r="H68" s="71">
        <f t="shared" si="4"/>
        <v>0</v>
      </c>
      <c r="I68" s="86">
        <f t="shared" si="5"/>
        <v>1.9999999999999998E-5</v>
      </c>
      <c r="J68" s="86">
        <f t="shared" si="6"/>
        <v>15</v>
      </c>
      <c r="K68" s="87">
        <f t="shared" si="7"/>
        <v>2E-3</v>
      </c>
      <c r="L68" s="88">
        <f t="shared" si="8"/>
        <v>0</v>
      </c>
      <c r="M68" s="71">
        <f t="shared" si="9"/>
        <v>0</v>
      </c>
      <c r="N68" s="71">
        <f t="shared" si="10"/>
        <v>0</v>
      </c>
      <c r="O68" s="71">
        <f t="shared" si="11"/>
        <v>0</v>
      </c>
      <c r="P68" s="71">
        <f t="shared" si="12"/>
        <v>0</v>
      </c>
      <c r="Q68" s="71">
        <f t="shared" si="13"/>
        <v>0</v>
      </c>
      <c r="R68" s="71">
        <f t="shared" si="14"/>
        <v>0</v>
      </c>
      <c r="S68" s="73">
        <f t="shared" si="15"/>
        <v>15</v>
      </c>
      <c r="T68" s="73">
        <f t="shared" si="16"/>
        <v>0</v>
      </c>
      <c r="U68" s="73">
        <f t="shared" si="17"/>
        <v>1.9999999999999998E-5</v>
      </c>
      <c r="V68" s="73">
        <f t="shared" si="18"/>
        <v>0</v>
      </c>
      <c r="W68" s="89">
        <f t="shared" si="19"/>
        <v>15</v>
      </c>
      <c r="X68" s="89">
        <f t="shared" si="20"/>
        <v>0</v>
      </c>
      <c r="Y68" s="89">
        <f t="shared" si="21"/>
        <v>1.9999999999999999E-6</v>
      </c>
      <c r="Z68" s="89">
        <f t="shared" si="22"/>
        <v>0</v>
      </c>
      <c r="AA68" s="90" t="e">
        <f t="shared" si="23"/>
        <v>#N/A</v>
      </c>
      <c r="AB68" s="90">
        <f t="shared" si="24"/>
        <v>0</v>
      </c>
      <c r="AC68" s="90">
        <f t="shared" si="25"/>
        <v>0</v>
      </c>
      <c r="AD68" s="73" t="e">
        <f t="shared" si="26"/>
        <v>#N/A</v>
      </c>
      <c r="AE68" s="73">
        <f t="shared" si="27"/>
        <v>0</v>
      </c>
      <c r="AF68" s="90" t="e">
        <f t="shared" si="28"/>
        <v>#N/A</v>
      </c>
      <c r="AG68" s="90">
        <f t="shared" si="29"/>
        <v>0</v>
      </c>
      <c r="AH68" s="90">
        <f t="shared" si="30"/>
        <v>0</v>
      </c>
      <c r="AI68" s="73" t="e">
        <f t="shared" si="31"/>
        <v>#N/A</v>
      </c>
      <c r="AJ68" s="73">
        <f t="shared" si="32"/>
        <v>0</v>
      </c>
      <c r="AK68" s="90" t="e">
        <f t="shared" si="33"/>
        <v>#N/A</v>
      </c>
      <c r="AL68" s="90">
        <f t="shared" si="34"/>
        <v>0</v>
      </c>
      <c r="AM68" s="90">
        <f t="shared" si="35"/>
        <v>0</v>
      </c>
      <c r="AN68" s="73" t="e">
        <f t="shared" si="36"/>
        <v>#N/A</v>
      </c>
      <c r="AO68" s="73">
        <f t="shared" si="37"/>
        <v>0</v>
      </c>
      <c r="AP68" s="90" t="e">
        <f t="shared" si="38"/>
        <v>#N/A</v>
      </c>
      <c r="AQ68" s="90">
        <f t="shared" si="39"/>
        <v>0</v>
      </c>
      <c r="AR68" s="90">
        <f t="shared" si="40"/>
        <v>0</v>
      </c>
      <c r="AS68" s="73" t="e">
        <f t="shared" si="41"/>
        <v>#N/A</v>
      </c>
      <c r="AT68" s="73">
        <f t="shared" si="42"/>
        <v>0</v>
      </c>
      <c r="AU68" s="90" t="e">
        <f t="shared" si="43"/>
        <v>#N/A</v>
      </c>
      <c r="AV68" s="90">
        <f t="shared" si="44"/>
        <v>0</v>
      </c>
      <c r="AW68" s="90">
        <f t="shared" si="45"/>
        <v>0</v>
      </c>
      <c r="AX68" s="73" t="e">
        <f t="shared" si="46"/>
        <v>#N/A</v>
      </c>
      <c r="AY68" s="91">
        <f t="shared" si="47"/>
        <v>0</v>
      </c>
    </row>
    <row r="69" spans="1:51" ht="13.1" hidden="1" customHeight="1" thickBot="1">
      <c r="A69" s="186"/>
      <c r="B69" s="188" t="s">
        <v>37</v>
      </c>
      <c r="C69" s="83" t="str">
        <f>'1.HD'!V11</f>
        <v>Lysek Petr</v>
      </c>
      <c r="D69" s="83">
        <f>'1.HD'!X11</f>
        <v>176</v>
      </c>
      <c r="E69" s="84">
        <f>'1.HD'!Y11</f>
        <v>1</v>
      </c>
      <c r="F69" s="82">
        <v>21</v>
      </c>
      <c r="G69" s="85" t="str">
        <f>'1.HD'!AU33</f>
        <v>Orság Karel</v>
      </c>
      <c r="H69" s="71">
        <f t="shared" si="4"/>
        <v>838</v>
      </c>
      <c r="I69" s="86">
        <f t="shared" si="5"/>
        <v>167.60210000000001</v>
      </c>
      <c r="J69" s="86">
        <f t="shared" si="6"/>
        <v>10</v>
      </c>
      <c r="K69" s="87">
        <f t="shared" si="7"/>
        <v>167.60210000000001</v>
      </c>
      <c r="L69" s="88">
        <f t="shared" si="8"/>
        <v>5</v>
      </c>
      <c r="M69" s="71">
        <f t="shared" si="9"/>
        <v>213</v>
      </c>
      <c r="N69" s="71">
        <f t="shared" si="10"/>
        <v>141</v>
      </c>
      <c r="O69" s="71">
        <f t="shared" si="11"/>
        <v>182</v>
      </c>
      <c r="P69" s="71">
        <f t="shared" si="12"/>
        <v>141</v>
      </c>
      <c r="Q69" s="71">
        <f t="shared" si="13"/>
        <v>161</v>
      </c>
      <c r="R69" s="71" t="str">
        <f t="shared" si="14"/>
        <v>Orság Karel</v>
      </c>
      <c r="S69" s="73">
        <f t="shared" si="15"/>
        <v>4</v>
      </c>
      <c r="T69" s="73">
        <f t="shared" si="16"/>
        <v>213</v>
      </c>
      <c r="U69" s="73">
        <f t="shared" si="17"/>
        <v>213.02183799999997</v>
      </c>
      <c r="V69" s="73" t="str">
        <f t="shared" si="18"/>
        <v>Orság Karel</v>
      </c>
      <c r="W69" s="89">
        <f t="shared" si="19"/>
        <v>6</v>
      </c>
      <c r="X69" s="89">
        <f t="shared" si="20"/>
        <v>2</v>
      </c>
      <c r="Y69" s="89">
        <f t="shared" si="21"/>
        <v>2.0209999999999999</v>
      </c>
      <c r="Z69" s="89" t="str">
        <f t="shared" si="22"/>
        <v>Orság Karel</v>
      </c>
      <c r="AA69" s="90">
        <f t="shared" si="23"/>
        <v>213</v>
      </c>
      <c r="AB69" s="90">
        <f t="shared" si="24"/>
        <v>213</v>
      </c>
      <c r="AC69" s="90">
        <f t="shared" si="25"/>
        <v>1</v>
      </c>
      <c r="AD69" s="73">
        <f t="shared" si="26"/>
        <v>1</v>
      </c>
      <c r="AE69" s="73">
        <f t="shared" si="27"/>
        <v>1</v>
      </c>
      <c r="AF69" s="90">
        <f t="shared" si="28"/>
        <v>141</v>
      </c>
      <c r="AG69" s="90">
        <f t="shared" si="29"/>
        <v>141</v>
      </c>
      <c r="AH69" s="90">
        <f t="shared" si="30"/>
        <v>1</v>
      </c>
      <c r="AI69" s="73">
        <f t="shared" si="31"/>
        <v>0</v>
      </c>
      <c r="AJ69" s="73">
        <f t="shared" si="32"/>
        <v>0</v>
      </c>
      <c r="AK69" s="90">
        <f t="shared" si="33"/>
        <v>182</v>
      </c>
      <c r="AL69" s="90">
        <f t="shared" si="34"/>
        <v>182</v>
      </c>
      <c r="AM69" s="90">
        <f t="shared" si="35"/>
        <v>1</v>
      </c>
      <c r="AN69" s="73">
        <f t="shared" si="36"/>
        <v>1</v>
      </c>
      <c r="AO69" s="73">
        <f t="shared" si="37"/>
        <v>1</v>
      </c>
      <c r="AP69" s="90">
        <f t="shared" si="38"/>
        <v>141</v>
      </c>
      <c r="AQ69" s="90">
        <f t="shared" si="39"/>
        <v>141</v>
      </c>
      <c r="AR69" s="90">
        <f t="shared" si="40"/>
        <v>1</v>
      </c>
      <c r="AS69" s="73">
        <f t="shared" si="41"/>
        <v>0</v>
      </c>
      <c r="AT69" s="73">
        <f t="shared" si="42"/>
        <v>0</v>
      </c>
      <c r="AU69" s="90">
        <f t="shared" si="43"/>
        <v>161</v>
      </c>
      <c r="AV69" s="90">
        <f t="shared" si="44"/>
        <v>161</v>
      </c>
      <c r="AW69" s="90">
        <f t="shared" si="45"/>
        <v>1</v>
      </c>
      <c r="AX69" s="73">
        <f t="shared" si="46"/>
        <v>0</v>
      </c>
      <c r="AY69" s="91">
        <f t="shared" si="47"/>
        <v>0</v>
      </c>
    </row>
    <row r="70" spans="1:51" ht="13.1" hidden="1" customHeight="1" thickBot="1">
      <c r="A70" s="186"/>
      <c r="B70" s="189"/>
      <c r="C70" s="83" t="str">
        <f>'1.HD'!V12</f>
        <v>Mihulka Josef</v>
      </c>
      <c r="D70" s="83">
        <f>'1.HD'!X12</f>
        <v>184</v>
      </c>
      <c r="E70" s="84">
        <f>'1.HD'!Y12</f>
        <v>1</v>
      </c>
      <c r="F70" s="82">
        <v>22</v>
      </c>
      <c r="G70" s="85" t="str">
        <f>'1.HD'!AU34</f>
        <v>Orságová Jana</v>
      </c>
      <c r="H70" s="71">
        <f t="shared" si="4"/>
        <v>778</v>
      </c>
      <c r="I70" s="86">
        <f t="shared" si="5"/>
        <v>155.60219999999998</v>
      </c>
      <c r="J70" s="86">
        <f t="shared" si="6"/>
        <v>12</v>
      </c>
      <c r="K70" s="87">
        <f t="shared" si="7"/>
        <v>155.60219999999998</v>
      </c>
      <c r="L70" s="88">
        <f t="shared" si="8"/>
        <v>5</v>
      </c>
      <c r="M70" s="71">
        <f t="shared" si="9"/>
        <v>141</v>
      </c>
      <c r="N70" s="71">
        <f t="shared" si="10"/>
        <v>175</v>
      </c>
      <c r="O70" s="71">
        <f t="shared" si="11"/>
        <v>160</v>
      </c>
      <c r="P70" s="71">
        <f t="shared" si="12"/>
        <v>143</v>
      </c>
      <c r="Q70" s="71">
        <f t="shared" si="13"/>
        <v>159</v>
      </c>
      <c r="R70" s="71" t="str">
        <f t="shared" si="14"/>
        <v>Orságová Jana</v>
      </c>
      <c r="S70" s="73">
        <f t="shared" si="15"/>
        <v>12</v>
      </c>
      <c r="T70" s="73">
        <f t="shared" si="16"/>
        <v>175</v>
      </c>
      <c r="U70" s="73">
        <f t="shared" si="17"/>
        <v>175.02277799999999</v>
      </c>
      <c r="V70" s="73" t="str">
        <f t="shared" si="18"/>
        <v>Orságová Jana</v>
      </c>
      <c r="W70" s="89">
        <f t="shared" si="19"/>
        <v>10</v>
      </c>
      <c r="X70" s="89">
        <f t="shared" si="20"/>
        <v>1</v>
      </c>
      <c r="Y70" s="89">
        <f t="shared" si="21"/>
        <v>1.022</v>
      </c>
      <c r="Z70" s="89" t="str">
        <f t="shared" si="22"/>
        <v>Orságová Jana</v>
      </c>
      <c r="AA70" s="90">
        <f t="shared" si="23"/>
        <v>141</v>
      </c>
      <c r="AB70" s="90">
        <f t="shared" si="24"/>
        <v>141</v>
      </c>
      <c r="AC70" s="90">
        <f t="shared" si="25"/>
        <v>1</v>
      </c>
      <c r="AD70" s="73">
        <f t="shared" si="26"/>
        <v>0</v>
      </c>
      <c r="AE70" s="73">
        <f t="shared" si="27"/>
        <v>0</v>
      </c>
      <c r="AF70" s="90">
        <f t="shared" si="28"/>
        <v>175</v>
      </c>
      <c r="AG70" s="90">
        <f t="shared" si="29"/>
        <v>175</v>
      </c>
      <c r="AH70" s="90">
        <f t="shared" si="30"/>
        <v>1</v>
      </c>
      <c r="AI70" s="73">
        <f t="shared" si="31"/>
        <v>1</v>
      </c>
      <c r="AJ70" s="73">
        <f t="shared" si="32"/>
        <v>1</v>
      </c>
      <c r="AK70" s="90">
        <f t="shared" si="33"/>
        <v>160</v>
      </c>
      <c r="AL70" s="90">
        <f t="shared" si="34"/>
        <v>160</v>
      </c>
      <c r="AM70" s="90">
        <f t="shared" si="35"/>
        <v>1</v>
      </c>
      <c r="AN70" s="73">
        <f t="shared" si="36"/>
        <v>0</v>
      </c>
      <c r="AO70" s="73">
        <f t="shared" si="37"/>
        <v>0</v>
      </c>
      <c r="AP70" s="90">
        <f t="shared" si="38"/>
        <v>143</v>
      </c>
      <c r="AQ70" s="90">
        <f t="shared" si="39"/>
        <v>143</v>
      </c>
      <c r="AR70" s="90">
        <f t="shared" si="40"/>
        <v>1</v>
      </c>
      <c r="AS70" s="73">
        <f t="shared" si="41"/>
        <v>0</v>
      </c>
      <c r="AT70" s="73">
        <f t="shared" si="42"/>
        <v>0</v>
      </c>
      <c r="AU70" s="90">
        <f t="shared" si="43"/>
        <v>159</v>
      </c>
      <c r="AV70" s="90">
        <f t="shared" si="44"/>
        <v>159</v>
      </c>
      <c r="AW70" s="90">
        <f t="shared" si="45"/>
        <v>1</v>
      </c>
      <c r="AX70" s="73">
        <f t="shared" si="46"/>
        <v>0</v>
      </c>
      <c r="AY70" s="91">
        <f t="shared" si="47"/>
        <v>0</v>
      </c>
    </row>
    <row r="71" spans="1:51" ht="13.1" hidden="1" customHeight="1" thickBot="1">
      <c r="A71" s="186"/>
      <c r="B71" s="188" t="s">
        <v>38</v>
      </c>
      <c r="C71" s="83" t="str">
        <f>'1.HD'!AC11</f>
        <v>Dvořák Radek</v>
      </c>
      <c r="D71" s="83">
        <f>'1.HD'!AB11</f>
        <v>168</v>
      </c>
      <c r="E71" s="84">
        <f>'1.HD'!AA11</f>
        <v>0</v>
      </c>
      <c r="F71" s="82">
        <v>23</v>
      </c>
      <c r="G71" s="85">
        <f>'1.HD'!AU35</f>
        <v>0</v>
      </c>
      <c r="H71" s="71">
        <f t="shared" si="4"/>
        <v>0</v>
      </c>
      <c r="I71" s="86">
        <f t="shared" si="5"/>
        <v>2.3E-5</v>
      </c>
      <c r="J71" s="86">
        <f t="shared" si="6"/>
        <v>14</v>
      </c>
      <c r="K71" s="87">
        <f t="shared" si="7"/>
        <v>2.3E-3</v>
      </c>
      <c r="L71" s="88">
        <f t="shared" si="8"/>
        <v>0</v>
      </c>
      <c r="M71" s="71">
        <f t="shared" si="9"/>
        <v>0</v>
      </c>
      <c r="N71" s="71">
        <f t="shared" si="10"/>
        <v>0</v>
      </c>
      <c r="O71" s="71">
        <f t="shared" si="11"/>
        <v>0</v>
      </c>
      <c r="P71" s="71">
        <f t="shared" si="12"/>
        <v>0</v>
      </c>
      <c r="Q71" s="71">
        <f t="shared" si="13"/>
        <v>0</v>
      </c>
      <c r="R71" s="71">
        <f t="shared" si="14"/>
        <v>0</v>
      </c>
      <c r="S71" s="73">
        <f t="shared" si="15"/>
        <v>14</v>
      </c>
      <c r="T71" s="73">
        <f t="shared" si="16"/>
        <v>0</v>
      </c>
      <c r="U71" s="73">
        <f t="shared" si="17"/>
        <v>2.3E-5</v>
      </c>
      <c r="V71" s="73">
        <f t="shared" si="18"/>
        <v>0</v>
      </c>
      <c r="W71" s="89">
        <f t="shared" si="19"/>
        <v>14</v>
      </c>
      <c r="X71" s="89">
        <f t="shared" si="20"/>
        <v>0</v>
      </c>
      <c r="Y71" s="89">
        <f t="shared" si="21"/>
        <v>2.3E-6</v>
      </c>
      <c r="Z71" s="89">
        <f t="shared" si="22"/>
        <v>0</v>
      </c>
      <c r="AA71" s="90" t="e">
        <f t="shared" si="23"/>
        <v>#N/A</v>
      </c>
      <c r="AB71" s="90">
        <f t="shared" si="24"/>
        <v>0</v>
      </c>
      <c r="AC71" s="90">
        <f t="shared" si="25"/>
        <v>0</v>
      </c>
      <c r="AD71" s="73" t="e">
        <f t="shared" si="26"/>
        <v>#N/A</v>
      </c>
      <c r="AE71" s="73">
        <f t="shared" si="27"/>
        <v>0</v>
      </c>
      <c r="AF71" s="90" t="e">
        <f t="shared" si="28"/>
        <v>#N/A</v>
      </c>
      <c r="AG71" s="90">
        <f t="shared" si="29"/>
        <v>0</v>
      </c>
      <c r="AH71" s="90">
        <f t="shared" si="30"/>
        <v>0</v>
      </c>
      <c r="AI71" s="73" t="e">
        <f t="shared" si="31"/>
        <v>#N/A</v>
      </c>
      <c r="AJ71" s="73">
        <f t="shared" si="32"/>
        <v>0</v>
      </c>
      <c r="AK71" s="90" t="e">
        <f t="shared" si="33"/>
        <v>#N/A</v>
      </c>
      <c r="AL71" s="90">
        <f t="shared" si="34"/>
        <v>0</v>
      </c>
      <c r="AM71" s="90">
        <f t="shared" si="35"/>
        <v>0</v>
      </c>
      <c r="AN71" s="73" t="e">
        <f t="shared" si="36"/>
        <v>#N/A</v>
      </c>
      <c r="AO71" s="73">
        <f t="shared" si="37"/>
        <v>0</v>
      </c>
      <c r="AP71" s="90" t="e">
        <f t="shared" si="38"/>
        <v>#N/A</v>
      </c>
      <c r="AQ71" s="90">
        <f t="shared" si="39"/>
        <v>0</v>
      </c>
      <c r="AR71" s="90">
        <f t="shared" si="40"/>
        <v>0</v>
      </c>
      <c r="AS71" s="73" t="e">
        <f t="shared" si="41"/>
        <v>#N/A</v>
      </c>
      <c r="AT71" s="73">
        <f t="shared" si="42"/>
        <v>0</v>
      </c>
      <c r="AU71" s="90" t="e">
        <f t="shared" si="43"/>
        <v>#N/A</v>
      </c>
      <c r="AV71" s="90">
        <f t="shared" si="44"/>
        <v>0</v>
      </c>
      <c r="AW71" s="90">
        <f t="shared" si="45"/>
        <v>0</v>
      </c>
      <c r="AX71" s="73" t="e">
        <f t="shared" si="46"/>
        <v>#N/A</v>
      </c>
      <c r="AY71" s="91">
        <f t="shared" si="47"/>
        <v>0</v>
      </c>
    </row>
    <row r="72" spans="1:51" ht="13.1" hidden="1" customHeight="1" thickBot="1">
      <c r="A72" s="187"/>
      <c r="B72" s="189"/>
      <c r="C72" s="83" t="str">
        <f>'1.HD'!AC12</f>
        <v>Fabrigerová Anna</v>
      </c>
      <c r="D72" s="83">
        <f>'1.HD'!AB12</f>
        <v>157</v>
      </c>
      <c r="E72" s="84">
        <f>'1.HD'!AA12</f>
        <v>0</v>
      </c>
      <c r="F72" s="82">
        <v>24</v>
      </c>
      <c r="G72" s="92">
        <f>'1.HD'!AU36</f>
        <v>0</v>
      </c>
      <c r="H72" s="93">
        <f t="shared" si="4"/>
        <v>0</v>
      </c>
      <c r="I72" s="86">
        <f t="shared" si="5"/>
        <v>2.4000000000000001E-5</v>
      </c>
      <c r="J72" s="86">
        <f t="shared" si="6"/>
        <v>13</v>
      </c>
      <c r="K72" s="87">
        <f t="shared" si="7"/>
        <v>2.4000000000000002E-3</v>
      </c>
      <c r="L72" s="88">
        <f t="shared" si="8"/>
        <v>0</v>
      </c>
      <c r="M72" s="71">
        <f t="shared" si="9"/>
        <v>0</v>
      </c>
      <c r="N72" s="71">
        <f t="shared" si="10"/>
        <v>0</v>
      </c>
      <c r="O72" s="71">
        <f t="shared" si="11"/>
        <v>0</v>
      </c>
      <c r="P72" s="71">
        <f t="shared" si="12"/>
        <v>0</v>
      </c>
      <c r="Q72" s="71">
        <f t="shared" si="13"/>
        <v>0</v>
      </c>
      <c r="R72" s="71">
        <f t="shared" si="14"/>
        <v>0</v>
      </c>
      <c r="S72" s="73">
        <f t="shared" si="15"/>
        <v>13</v>
      </c>
      <c r="T72" s="73">
        <f t="shared" si="16"/>
        <v>0</v>
      </c>
      <c r="U72" s="73">
        <f t="shared" si="17"/>
        <v>2.4000000000000001E-5</v>
      </c>
      <c r="V72" s="73">
        <f t="shared" si="18"/>
        <v>0</v>
      </c>
      <c r="W72" s="89">
        <f t="shared" si="19"/>
        <v>13</v>
      </c>
      <c r="X72" s="94">
        <f t="shared" si="20"/>
        <v>0</v>
      </c>
      <c r="Y72" s="89">
        <f t="shared" si="21"/>
        <v>2.3999999999999999E-6</v>
      </c>
      <c r="Z72" s="89">
        <f t="shared" si="22"/>
        <v>0</v>
      </c>
      <c r="AA72" s="95" t="e">
        <f t="shared" si="23"/>
        <v>#N/A</v>
      </c>
      <c r="AB72" s="95">
        <f t="shared" si="24"/>
        <v>0</v>
      </c>
      <c r="AC72" s="90">
        <f t="shared" si="25"/>
        <v>0</v>
      </c>
      <c r="AD72" s="96" t="e">
        <f t="shared" si="26"/>
        <v>#N/A</v>
      </c>
      <c r="AE72" s="96">
        <f t="shared" si="27"/>
        <v>0</v>
      </c>
      <c r="AF72" s="95" t="e">
        <f t="shared" si="28"/>
        <v>#N/A</v>
      </c>
      <c r="AG72" s="95">
        <f t="shared" si="29"/>
        <v>0</v>
      </c>
      <c r="AH72" s="90">
        <f t="shared" si="30"/>
        <v>0</v>
      </c>
      <c r="AI72" s="96" t="e">
        <f t="shared" si="31"/>
        <v>#N/A</v>
      </c>
      <c r="AJ72" s="96">
        <f t="shared" si="32"/>
        <v>0</v>
      </c>
      <c r="AK72" s="95" t="e">
        <f t="shared" si="33"/>
        <v>#N/A</v>
      </c>
      <c r="AL72" s="95">
        <f t="shared" si="34"/>
        <v>0</v>
      </c>
      <c r="AM72" s="90">
        <f t="shared" si="35"/>
        <v>0</v>
      </c>
      <c r="AN72" s="96" t="e">
        <f t="shared" si="36"/>
        <v>#N/A</v>
      </c>
      <c r="AO72" s="96">
        <f t="shared" si="37"/>
        <v>0</v>
      </c>
      <c r="AP72" s="95" t="e">
        <f t="shared" si="38"/>
        <v>#N/A</v>
      </c>
      <c r="AQ72" s="95">
        <f t="shared" si="39"/>
        <v>0</v>
      </c>
      <c r="AR72" s="90">
        <f t="shared" si="40"/>
        <v>0</v>
      </c>
      <c r="AS72" s="96" t="e">
        <f t="shared" si="41"/>
        <v>#N/A</v>
      </c>
      <c r="AT72" s="96">
        <f t="shared" si="42"/>
        <v>0</v>
      </c>
      <c r="AU72" s="95" t="e">
        <f t="shared" si="43"/>
        <v>#N/A</v>
      </c>
      <c r="AV72" s="95">
        <f t="shared" si="44"/>
        <v>0</v>
      </c>
      <c r="AW72" s="90">
        <f t="shared" si="45"/>
        <v>0</v>
      </c>
      <c r="AX72" s="96" t="e">
        <f t="shared" si="46"/>
        <v>#N/A</v>
      </c>
      <c r="AY72" s="97">
        <f t="shared" si="47"/>
        <v>0</v>
      </c>
    </row>
    <row r="73" spans="1:51" ht="13.1" hidden="1" customHeight="1" thickBot="1">
      <c r="A73" s="185" t="s">
        <v>35</v>
      </c>
      <c r="B73" s="188" t="s">
        <v>33</v>
      </c>
      <c r="C73" s="83" t="str">
        <f>'1.HD'!B16</f>
        <v>Dvořák Radek</v>
      </c>
      <c r="D73" s="83">
        <f>'1.HD'!D16</f>
        <v>164</v>
      </c>
      <c r="E73" s="84">
        <f>'1.HD'!E16</f>
        <v>1</v>
      </c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</row>
    <row r="74" spans="1:51" ht="13.1" hidden="1" customHeight="1" thickBot="1">
      <c r="A74" s="186"/>
      <c r="B74" s="189"/>
      <c r="C74" s="83" t="str">
        <f>'1.HD'!B17</f>
        <v>Fabrigerová Anna</v>
      </c>
      <c r="D74" s="83">
        <f>'1.HD'!D17</f>
        <v>161</v>
      </c>
      <c r="E74" s="84">
        <f>'1.HD'!E17</f>
        <v>1</v>
      </c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</row>
    <row r="75" spans="1:51" ht="13.1" hidden="1" customHeight="1" thickBot="1">
      <c r="A75" s="186"/>
      <c r="B75" s="188" t="s">
        <v>34</v>
      </c>
      <c r="C75" s="83" t="str">
        <f>'1.HD'!I16</f>
        <v>Motyka Vlastimil</v>
      </c>
      <c r="D75" s="83">
        <f>'1.HD'!H16</f>
        <v>155</v>
      </c>
      <c r="E75" s="84">
        <f>'1.HD'!G16</f>
        <v>0</v>
      </c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</row>
    <row r="76" spans="1:51" ht="13.1" hidden="1" customHeight="1" thickBot="1">
      <c r="A76" s="186"/>
      <c r="B76" s="189"/>
      <c r="C76" s="83" t="str">
        <f>'1.HD'!I17</f>
        <v>Mihalcsak Silvestr</v>
      </c>
      <c r="D76" s="83">
        <f>'1.HD'!H17</f>
        <v>162</v>
      </c>
      <c r="E76" s="84">
        <f>'1.HD'!G17</f>
        <v>0</v>
      </c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</row>
    <row r="77" spans="1:51" ht="13.1" hidden="1" customHeight="1" thickBot="1">
      <c r="A77" s="186"/>
      <c r="B77" s="188" t="s">
        <v>35</v>
      </c>
      <c r="C77" s="83" t="str">
        <f>'1.HD'!L16</f>
        <v>Klusáček Jiří</v>
      </c>
      <c r="D77" s="83">
        <f>'1.HD'!N16</f>
        <v>179</v>
      </c>
      <c r="E77" s="84">
        <f>'1.HD'!O16</f>
        <v>1</v>
      </c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</row>
    <row r="78" spans="1:51" ht="13.1" hidden="1" customHeight="1" thickBot="1">
      <c r="A78" s="186"/>
      <c r="B78" s="189"/>
      <c r="C78" s="83" t="str">
        <f>'1.HD'!L17</f>
        <v>Klusáčková Dana</v>
      </c>
      <c r="D78" s="83">
        <f>'1.HD'!N17</f>
        <v>171</v>
      </c>
      <c r="E78" s="84">
        <f>'1.HD'!O17</f>
        <v>1</v>
      </c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</row>
    <row r="79" spans="1:51" ht="13.1" hidden="1" customHeight="1" thickBot="1">
      <c r="A79" s="186"/>
      <c r="B79" s="188" t="s">
        <v>36</v>
      </c>
      <c r="C79" s="83" t="str">
        <f>'1.HD'!S16</f>
        <v>Lysek Petr</v>
      </c>
      <c r="D79" s="83">
        <f>'1.HD'!R16</f>
        <v>151</v>
      </c>
      <c r="E79" s="84">
        <f>'1.HD'!Q16</f>
        <v>0</v>
      </c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</row>
    <row r="80" spans="1:51" ht="13.1" hidden="1" customHeight="1" thickBot="1">
      <c r="A80" s="186"/>
      <c r="B80" s="189"/>
      <c r="C80" s="83" t="str">
        <f>'1.HD'!S17</f>
        <v>Mihulka Josef</v>
      </c>
      <c r="D80" s="83">
        <f>'1.HD'!R17</f>
        <v>171</v>
      </c>
      <c r="E80" s="84">
        <f>'1.HD'!Q17</f>
        <v>0</v>
      </c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</row>
    <row r="81" spans="1:51" ht="13.1" hidden="1" customHeight="1" thickBot="1">
      <c r="A81" s="186"/>
      <c r="B81" s="188" t="s">
        <v>37</v>
      </c>
      <c r="C81" s="83" t="str">
        <f>'1.HD'!V16</f>
        <v>Orságová Jana</v>
      </c>
      <c r="D81" s="83">
        <f>'1.HD'!X16</f>
        <v>160</v>
      </c>
      <c r="E81" s="84">
        <f>'1.HD'!Y16</f>
        <v>0</v>
      </c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</row>
    <row r="82" spans="1:51" ht="13.1" hidden="1" customHeight="1" thickBot="1">
      <c r="A82" s="186"/>
      <c r="B82" s="189"/>
      <c r="C82" s="83" t="str">
        <f>'1.HD'!V17</f>
        <v>Orság Karel</v>
      </c>
      <c r="D82" s="83">
        <f>'1.HD'!X17</f>
        <v>182</v>
      </c>
      <c r="E82" s="84">
        <f>'1.HD'!Y17</f>
        <v>1</v>
      </c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</row>
    <row r="83" spans="1:51" ht="13.1" hidden="1" customHeight="1" thickBot="1">
      <c r="A83" s="186"/>
      <c r="B83" s="188" t="s">
        <v>38</v>
      </c>
      <c r="C83" s="83" t="str">
        <f>'1.HD'!AC16</f>
        <v>Müller Vladimír</v>
      </c>
      <c r="D83" s="83">
        <f>'1.HD'!AB16</f>
        <v>181</v>
      </c>
      <c r="E83" s="84">
        <f>'1.HD'!AA16</f>
        <v>1</v>
      </c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</row>
    <row r="84" spans="1:51" ht="13.1" hidden="1" customHeight="1" thickBot="1">
      <c r="A84" s="187"/>
      <c r="B84" s="189"/>
      <c r="C84" s="83" t="str">
        <f>'1.HD'!AC17</f>
        <v>Pazděra Jaroslav</v>
      </c>
      <c r="D84" s="83">
        <f>'1.HD'!AB17</f>
        <v>177</v>
      </c>
      <c r="E84" s="84">
        <f>'1.HD'!AA17</f>
        <v>0</v>
      </c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</row>
    <row r="85" spans="1:51" ht="13.1" hidden="1" customHeight="1" thickBot="1">
      <c r="A85" s="185" t="s">
        <v>36</v>
      </c>
      <c r="B85" s="188" t="s">
        <v>33</v>
      </c>
      <c r="C85" s="83" t="str">
        <f>'1.HD'!B21</f>
        <v>Lysek Petr</v>
      </c>
      <c r="D85" s="83">
        <f>'1.HD'!D21</f>
        <v>226</v>
      </c>
      <c r="E85" s="84">
        <f>'1.HD'!E21</f>
        <v>1</v>
      </c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</row>
    <row r="86" spans="1:51" ht="13.1" hidden="1" customHeight="1" thickBot="1">
      <c r="A86" s="186"/>
      <c r="B86" s="189"/>
      <c r="C86" s="83" t="str">
        <f>'1.HD'!B22</f>
        <v>Mihulka Josef</v>
      </c>
      <c r="D86" s="83">
        <f>'1.HD'!D22</f>
        <v>172</v>
      </c>
      <c r="E86" s="84">
        <f>'1.HD'!E22</f>
        <v>1</v>
      </c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</row>
    <row r="87" spans="1:51" ht="13.1" hidden="1" customHeight="1" thickBot="1">
      <c r="A87" s="186"/>
      <c r="B87" s="188" t="s">
        <v>34</v>
      </c>
      <c r="C87" s="83" t="str">
        <f>'1.HD'!I21</f>
        <v>Orságová Jana</v>
      </c>
      <c r="D87" s="83">
        <f>'1.HD'!H21</f>
        <v>143</v>
      </c>
      <c r="E87" s="84">
        <f>'1.HD'!G21</f>
        <v>0</v>
      </c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</row>
    <row r="88" spans="1:51" ht="13.1" hidden="1" customHeight="1" thickBot="1">
      <c r="A88" s="186"/>
      <c r="B88" s="189"/>
      <c r="C88" s="83" t="str">
        <f>'1.HD'!I22</f>
        <v>Orság Karel</v>
      </c>
      <c r="D88" s="83">
        <f>'1.HD'!H22</f>
        <v>141</v>
      </c>
      <c r="E88" s="84">
        <f>'1.HD'!G22</f>
        <v>0</v>
      </c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</row>
    <row r="89" spans="1:51" ht="13.1" hidden="1" customHeight="1" thickBot="1">
      <c r="A89" s="186"/>
      <c r="B89" s="188" t="s">
        <v>35</v>
      </c>
      <c r="C89" s="83" t="str">
        <f>'1.HD'!L21</f>
        <v>Müller Vladimír</v>
      </c>
      <c r="D89" s="83">
        <f>'1.HD'!N21</f>
        <v>161</v>
      </c>
      <c r="E89" s="84">
        <f>'1.HD'!O21</f>
        <v>0</v>
      </c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</row>
    <row r="90" spans="1:51" ht="13.1" hidden="1" customHeight="1" thickBot="1">
      <c r="A90" s="186"/>
      <c r="B90" s="189"/>
      <c r="C90" s="83" t="str">
        <f>'1.HD'!L22</f>
        <v>Pazděra Jaroslav</v>
      </c>
      <c r="D90" s="83">
        <f>'1.HD'!N22</f>
        <v>173</v>
      </c>
      <c r="E90" s="84">
        <f>'1.HD'!O22</f>
        <v>1</v>
      </c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</row>
    <row r="91" spans="1:51" ht="13.1" hidden="1" customHeight="1" thickBot="1">
      <c r="A91" s="186"/>
      <c r="B91" s="188" t="s">
        <v>36</v>
      </c>
      <c r="C91" s="83" t="str">
        <f>'1.HD'!S21</f>
        <v>Dvořák Radek</v>
      </c>
      <c r="D91" s="83">
        <f>'1.HD'!R21</f>
        <v>201</v>
      </c>
      <c r="E91" s="84">
        <f>'1.HD'!Q21</f>
        <v>1</v>
      </c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</row>
    <row r="92" spans="1:51" ht="13.1" hidden="1" customHeight="1" thickBot="1">
      <c r="A92" s="186"/>
      <c r="B92" s="189"/>
      <c r="C92" s="83" t="str">
        <f>'1.HD'!S22</f>
        <v>Fabrigerová Anna</v>
      </c>
      <c r="D92" s="83">
        <f>'1.HD'!R22</f>
        <v>162</v>
      </c>
      <c r="E92" s="84">
        <f>'1.HD'!Q22</f>
        <v>0</v>
      </c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</row>
    <row r="93" spans="1:51" ht="13.1" hidden="1" customHeight="1" thickBot="1">
      <c r="A93" s="186"/>
      <c r="B93" s="188" t="s">
        <v>37</v>
      </c>
      <c r="C93" s="83" t="str">
        <f>'1.HD'!V21</f>
        <v>Klusáček Jiří</v>
      </c>
      <c r="D93" s="83">
        <f>'1.HD'!X21</f>
        <v>202</v>
      </c>
      <c r="E93" s="84">
        <f>'1.HD'!Y21</f>
        <v>1</v>
      </c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</row>
    <row r="94" spans="1:51" ht="13.1" hidden="1" customHeight="1" thickBot="1">
      <c r="A94" s="186"/>
      <c r="B94" s="189"/>
      <c r="C94" s="83" t="str">
        <f>'1.HD'!V22</f>
        <v>Klusáčková Dana</v>
      </c>
      <c r="D94" s="83">
        <f>'1.HD'!X22</f>
        <v>184</v>
      </c>
      <c r="E94" s="84">
        <f>'1.HD'!Y22</f>
        <v>1</v>
      </c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</row>
    <row r="95" spans="1:51" ht="25" hidden="1" customHeight="1" thickBot="1">
      <c r="A95" s="186"/>
      <c r="B95" s="188" t="s">
        <v>38</v>
      </c>
      <c r="C95" s="83" t="str">
        <f>'1.HD'!AC21</f>
        <v>Motyka Vlastimil</v>
      </c>
      <c r="D95" s="83">
        <f>'1.HD'!AB21</f>
        <v>166</v>
      </c>
      <c r="E95" s="84">
        <f>'1.HD'!AA21</f>
        <v>0</v>
      </c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</row>
    <row r="96" spans="1:51" ht="25" hidden="1" customHeight="1" thickBot="1">
      <c r="A96" s="187"/>
      <c r="B96" s="189"/>
      <c r="C96" s="83" t="str">
        <f>'1.HD'!AC22</f>
        <v>Mihalcsak Silvestr</v>
      </c>
      <c r="D96" s="83">
        <f>'1.HD'!AB22</f>
        <v>154</v>
      </c>
      <c r="E96" s="84">
        <f>'1.HD'!AA22</f>
        <v>0</v>
      </c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</row>
    <row r="97" spans="1:51" ht="25" hidden="1" customHeight="1" thickBot="1">
      <c r="A97" s="185" t="s">
        <v>37</v>
      </c>
      <c r="B97" s="188" t="s">
        <v>33</v>
      </c>
      <c r="C97" s="83" t="str">
        <f>'1.HD'!B26</f>
        <v>Müller Vladimír</v>
      </c>
      <c r="D97" s="83">
        <f>'1.HD'!D26</f>
        <v>180</v>
      </c>
      <c r="E97" s="84">
        <f>'1.HD'!E26</f>
        <v>0</v>
      </c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</row>
    <row r="98" spans="1:51" ht="25" hidden="1" customHeight="1" thickBot="1">
      <c r="A98" s="186"/>
      <c r="B98" s="189"/>
      <c r="C98" s="83" t="str">
        <f>'1.HD'!B27</f>
        <v>Pazděra Jaroslav</v>
      </c>
      <c r="D98" s="83">
        <f>'1.HD'!D27</f>
        <v>201</v>
      </c>
      <c r="E98" s="84">
        <f>'1.HD'!E27</f>
        <v>0</v>
      </c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</row>
    <row r="99" spans="1:51" ht="25" hidden="1" customHeight="1" thickBot="1">
      <c r="A99" s="186"/>
      <c r="B99" s="188" t="s">
        <v>34</v>
      </c>
      <c r="C99" s="83" t="str">
        <f>'1.HD'!I26</f>
        <v>Klusáček Jiří</v>
      </c>
      <c r="D99" s="83">
        <f>'1.HD'!H26</f>
        <v>211</v>
      </c>
      <c r="E99" s="84">
        <f>'1.HD'!G26</f>
        <v>1</v>
      </c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</row>
    <row r="100" spans="1:51" ht="25" hidden="1" customHeight="1" thickBot="1">
      <c r="A100" s="186"/>
      <c r="B100" s="189"/>
      <c r="C100" s="83" t="str">
        <f>'1.HD'!I27</f>
        <v>Klusáčková Dana</v>
      </c>
      <c r="D100" s="83">
        <f>'1.HD'!H27</f>
        <v>221</v>
      </c>
      <c r="E100" s="84">
        <f>'1.HD'!G27</f>
        <v>1</v>
      </c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</row>
    <row r="101" spans="1:51" ht="25" hidden="1" customHeight="1" thickBot="1">
      <c r="A101" s="186"/>
      <c r="B101" s="188" t="s">
        <v>35</v>
      </c>
      <c r="C101" s="83" t="str">
        <f>'1.HD'!L26</f>
        <v>Lysek Petr</v>
      </c>
      <c r="D101" s="83">
        <f>'1.HD'!N26</f>
        <v>181</v>
      </c>
      <c r="E101" s="84">
        <f>'1.HD'!O26</f>
        <v>1</v>
      </c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</row>
    <row r="102" spans="1:51" ht="25" hidden="1" customHeight="1" thickBot="1">
      <c r="A102" s="186"/>
      <c r="B102" s="189"/>
      <c r="C102" s="83" t="str">
        <f>'1.HD'!L27</f>
        <v>Mihulka Josef</v>
      </c>
      <c r="D102" s="83">
        <f>'1.HD'!N27</f>
        <v>178</v>
      </c>
      <c r="E102" s="84">
        <f>'1.HD'!O27</f>
        <v>0</v>
      </c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</row>
    <row r="103" spans="1:51" ht="25" hidden="1" customHeight="1" thickBot="1">
      <c r="A103" s="186"/>
      <c r="B103" s="188" t="s">
        <v>36</v>
      </c>
      <c r="C103" s="83" t="str">
        <f>'1.HD'!S26</f>
        <v>Motyka Vlastimil</v>
      </c>
      <c r="D103" s="83">
        <f>'1.HD'!R26</f>
        <v>159</v>
      </c>
      <c r="E103" s="84">
        <f>'1.HD'!Q26</f>
        <v>0</v>
      </c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</row>
    <row r="104" spans="1:51" ht="25" hidden="1" customHeight="1" thickBot="1">
      <c r="A104" s="186"/>
      <c r="B104" s="189"/>
      <c r="C104" s="83" t="str">
        <f>'1.HD'!S27</f>
        <v>Mihalcsak Silvestr</v>
      </c>
      <c r="D104" s="83">
        <f>'1.HD'!R27</f>
        <v>201</v>
      </c>
      <c r="E104" s="84">
        <f>'1.HD'!Q27</f>
        <v>1</v>
      </c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</row>
    <row r="105" spans="1:51" ht="25" hidden="1" customHeight="1" thickBot="1">
      <c r="A105" s="186"/>
      <c r="B105" s="188" t="s">
        <v>37</v>
      </c>
      <c r="C105" s="83" t="str">
        <f>'1.HD'!V26</f>
        <v>Dvořák Radek</v>
      </c>
      <c r="D105" s="83">
        <f>'1.HD'!X26</f>
        <v>203</v>
      </c>
      <c r="E105" s="84">
        <f>'1.HD'!Y26</f>
        <v>1</v>
      </c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</row>
    <row r="106" spans="1:51" ht="25" hidden="1" customHeight="1" thickBot="1">
      <c r="A106" s="186"/>
      <c r="B106" s="189"/>
      <c r="C106" s="83" t="str">
        <f>'1.HD'!V27</f>
        <v>Fabrigerová Anna</v>
      </c>
      <c r="D106" s="83">
        <f>'1.HD'!X27</f>
        <v>184</v>
      </c>
      <c r="E106" s="84">
        <f>'1.HD'!Y27</f>
        <v>1</v>
      </c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</row>
    <row r="107" spans="1:51" ht="25" hidden="1" customHeight="1" thickBot="1">
      <c r="A107" s="186"/>
      <c r="B107" s="188" t="s">
        <v>38</v>
      </c>
      <c r="C107" s="83" t="str">
        <f>'1.HD'!AC26</f>
        <v>Orságová Jana</v>
      </c>
      <c r="D107" s="83">
        <f>'1.HD'!AB26</f>
        <v>159</v>
      </c>
      <c r="E107" s="84">
        <f>'1.HD'!AA26</f>
        <v>0</v>
      </c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</row>
    <row r="108" spans="1:51" ht="25" hidden="1" customHeight="1" thickBot="1">
      <c r="A108" s="187"/>
      <c r="B108" s="189"/>
      <c r="C108" s="83" t="str">
        <f>'1.HD'!AC27</f>
        <v>Orság Karel</v>
      </c>
      <c r="D108" s="83">
        <f>'1.HD'!AB27</f>
        <v>161</v>
      </c>
      <c r="E108" s="84">
        <f>'1.HD'!AA27</f>
        <v>0</v>
      </c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</row>
  </sheetData>
  <sheetProtection password="C75C" sheet="1" objects="1" scenarios="1"/>
  <mergeCells count="55">
    <mergeCell ref="AF48:AJ48"/>
    <mergeCell ref="AK48:AO48"/>
    <mergeCell ref="AP48:AT48"/>
    <mergeCell ref="AU48:AY48"/>
    <mergeCell ref="A97:A108"/>
    <mergeCell ref="B97:B98"/>
    <mergeCell ref="B99:B100"/>
    <mergeCell ref="B101:B102"/>
    <mergeCell ref="B103:B104"/>
    <mergeCell ref="B105:B106"/>
    <mergeCell ref="B107:B108"/>
    <mergeCell ref="A85:A96"/>
    <mergeCell ref="B85:B86"/>
    <mergeCell ref="B87:B88"/>
    <mergeCell ref="B89:B90"/>
    <mergeCell ref="B91:B92"/>
    <mergeCell ref="B93:B94"/>
    <mergeCell ref="B95:B96"/>
    <mergeCell ref="A73:A84"/>
    <mergeCell ref="B73:B74"/>
    <mergeCell ref="B75:B76"/>
    <mergeCell ref="B77:B78"/>
    <mergeCell ref="B79:B80"/>
    <mergeCell ref="B81:B82"/>
    <mergeCell ref="B83:B84"/>
    <mergeCell ref="A49:A60"/>
    <mergeCell ref="A61:A72"/>
    <mergeCell ref="B69:B70"/>
    <mergeCell ref="B71:B72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AA48:AE48"/>
    <mergeCell ref="R15:T15"/>
    <mergeCell ref="V15:X15"/>
    <mergeCell ref="G15:L15"/>
    <mergeCell ref="H5:I5"/>
    <mergeCell ref="J5:K5"/>
    <mergeCell ref="L5:M5"/>
    <mergeCell ref="Z15:AB15"/>
    <mergeCell ref="C2:Q2"/>
    <mergeCell ref="N3:N5"/>
    <mergeCell ref="O3:O5"/>
    <mergeCell ref="P3:P5"/>
    <mergeCell ref="Q3:Q5"/>
    <mergeCell ref="C3:L4"/>
    <mergeCell ref="D5:E5"/>
    <mergeCell ref="F5:G5"/>
  </mergeCells>
  <conditionalFormatting sqref="S29:S40 W17:X40 AA17:AB40">
    <cfRule type="cellIs" dxfId="1" priority="1" operator="lessThan">
      <formula>1</formula>
    </cfRule>
  </conditionalFormatting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44"/>
  <sheetViews>
    <sheetView showGridLines="0" tabSelected="1" zoomScale="85" zoomScaleNormal="85" workbookViewId="0">
      <selection activeCell="D4" sqref="D4"/>
    </sheetView>
  </sheetViews>
  <sheetFormatPr defaultColWidth="8.75" defaultRowHeight="12.9"/>
  <cols>
    <col min="1" max="1" width="8.5" style="14" customWidth="1"/>
    <col min="2" max="2" width="18.75" style="14" customWidth="1"/>
    <col min="3" max="3" width="2.75" style="14" customWidth="1"/>
    <col min="4" max="4" width="6.75" style="14" customWidth="1"/>
    <col min="5" max="5" width="3.75" style="14" customWidth="1"/>
    <col min="6" max="6" width="1.25" style="14" customWidth="1"/>
    <col min="7" max="7" width="3.75" style="14" customWidth="1"/>
    <col min="8" max="8" width="6.75" style="14" customWidth="1"/>
    <col min="9" max="9" width="18.75" style="14" customWidth="1"/>
    <col min="10" max="10" width="2.75" style="14" customWidth="1"/>
    <col min="11" max="11" width="1.75" style="14" customWidth="1"/>
    <col min="12" max="12" width="18.75" style="14" customWidth="1"/>
    <col min="13" max="13" width="2.75" style="14" customWidth="1"/>
    <col min="14" max="14" width="6.75" style="14" customWidth="1"/>
    <col min="15" max="15" width="3.75" style="14" customWidth="1"/>
    <col min="16" max="16" width="1.25" style="14" customWidth="1"/>
    <col min="17" max="17" width="3.75" style="14" customWidth="1"/>
    <col min="18" max="18" width="6.75" style="14" customWidth="1"/>
    <col min="19" max="19" width="18.75" style="14" customWidth="1"/>
    <col min="20" max="20" width="2.75" style="14" customWidth="1"/>
    <col min="21" max="21" width="1.75" style="14" customWidth="1"/>
    <col min="22" max="22" width="18.75" style="14" customWidth="1"/>
    <col min="23" max="23" width="2.75" style="14" customWidth="1"/>
    <col min="24" max="24" width="6.75" style="14" customWidth="1"/>
    <col min="25" max="25" width="3.75" style="14" customWidth="1"/>
    <col min="26" max="26" width="1.25" style="14" customWidth="1"/>
    <col min="27" max="27" width="3.75" style="14" customWidth="1"/>
    <col min="28" max="28" width="6.75" style="14" customWidth="1"/>
    <col min="29" max="29" width="18.75" style="14" customWidth="1"/>
    <col min="30" max="30" width="2.75" style="14" customWidth="1"/>
    <col min="31" max="31" width="1.75" style="14" customWidth="1"/>
    <col min="32" max="32" width="10.75" style="14" customWidth="1"/>
    <col min="33" max="35" width="8.5" style="14" customWidth="1"/>
    <col min="36" max="40" width="1.75" style="14" customWidth="1"/>
    <col min="41" max="41" width="17.75" style="14" customWidth="1"/>
    <col min="42" max="42" width="7.75" style="14" customWidth="1"/>
    <col min="43" max="43" width="17.75" style="14" customWidth="1"/>
    <col min="44" max="44" width="7.75" style="14" customWidth="1"/>
    <col min="45" max="45" width="17.75" style="14" customWidth="1"/>
    <col min="46" max="46" width="7.75" style="14" customWidth="1"/>
    <col min="47" max="47" width="17.75" style="14" customWidth="1"/>
    <col min="48" max="48" width="7.75" style="14" customWidth="1"/>
    <col min="49" max="49" width="17.75" style="14" customWidth="1"/>
    <col min="50" max="50" width="7.75" style="14" customWidth="1"/>
    <col min="51" max="51" width="17.75" style="14" customWidth="1"/>
    <col min="52" max="52" width="7.75" style="14" customWidth="1"/>
    <col min="53" max="16384" width="8.75" style="14"/>
  </cols>
  <sheetData>
    <row r="1" spans="1:52" ht="59.3" customHeight="1">
      <c r="A1" s="98"/>
      <c r="B1" s="205" t="s">
        <v>51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</row>
    <row r="2" spans="1:52" ht="13.6" thickBot="1">
      <c r="A2" s="9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10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</row>
    <row r="3" spans="1:52" ht="14.95" customHeight="1" thickBot="1">
      <c r="A3" s="99"/>
      <c r="B3" s="100"/>
      <c r="C3" s="100"/>
      <c r="D3" s="101">
        <v>1</v>
      </c>
      <c r="E3" s="101"/>
      <c r="F3" s="101" t="s">
        <v>10</v>
      </c>
      <c r="G3" s="101"/>
      <c r="H3" s="101">
        <v>2</v>
      </c>
      <c r="I3" s="100"/>
      <c r="J3" s="100"/>
      <c r="K3" s="102"/>
      <c r="L3" s="100"/>
      <c r="M3" s="100"/>
      <c r="N3" s="101">
        <v>3</v>
      </c>
      <c r="O3" s="101"/>
      <c r="P3" s="101" t="s">
        <v>10</v>
      </c>
      <c r="Q3" s="101"/>
      <c r="R3" s="101">
        <v>4</v>
      </c>
      <c r="S3" s="100"/>
      <c r="T3" s="100"/>
      <c r="U3" s="102"/>
      <c r="V3" s="100"/>
      <c r="W3" s="100"/>
      <c r="X3" s="101">
        <v>5</v>
      </c>
      <c r="Y3" s="101"/>
      <c r="Z3" s="101" t="s">
        <v>10</v>
      </c>
      <c r="AA3" s="101"/>
      <c r="AB3" s="101">
        <v>6</v>
      </c>
      <c r="AC3" s="100"/>
      <c r="AD3" s="100"/>
      <c r="AE3" s="103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</row>
    <row r="4" spans="1:52" ht="19.05" customHeight="1" thickTop="1" thickBot="1">
      <c r="A4" s="192" t="s">
        <v>5</v>
      </c>
      <c r="B4" s="190" t="str">
        <f>AQ5</f>
        <v>Splav</v>
      </c>
      <c r="C4" s="104"/>
      <c r="D4" s="4">
        <f>E5+E6+E7</f>
        <v>1</v>
      </c>
      <c r="E4" s="4"/>
      <c r="F4" s="105" t="s">
        <v>10</v>
      </c>
      <c r="G4" s="105"/>
      <c r="H4" s="4">
        <f>G5+G6+G7</f>
        <v>3</v>
      </c>
      <c r="I4" s="193" t="str">
        <f>AW5</f>
        <v>Baracuda</v>
      </c>
      <c r="J4" s="106"/>
      <c r="K4" s="107"/>
      <c r="L4" s="190" t="str">
        <f>AU5</f>
        <v>Chozrasčot</v>
      </c>
      <c r="M4" s="104"/>
      <c r="N4" s="4">
        <f>O5+O6+O7</f>
        <v>3</v>
      </c>
      <c r="O4" s="4"/>
      <c r="P4" s="105" t="s">
        <v>10</v>
      </c>
      <c r="Q4" s="105"/>
      <c r="R4" s="4">
        <f>Q5+Q6+Q7</f>
        <v>1</v>
      </c>
      <c r="S4" s="193" t="str">
        <f>AY5</f>
        <v>Jadran</v>
      </c>
      <c r="T4" s="106"/>
      <c r="U4" s="107"/>
      <c r="V4" s="190" t="str">
        <f>AO5</f>
        <v>Alfa</v>
      </c>
      <c r="W4" s="104"/>
      <c r="X4" s="4">
        <f>Y5+Y6+Y7</f>
        <v>4</v>
      </c>
      <c r="Y4" s="4"/>
      <c r="Z4" s="105" t="s">
        <v>10</v>
      </c>
      <c r="AA4" s="105"/>
      <c r="AB4" s="4">
        <f>AA5+AA6+AA7</f>
        <v>0</v>
      </c>
      <c r="AC4" s="193" t="str">
        <f>AS5</f>
        <v>Za Řekou</v>
      </c>
      <c r="AD4" s="106"/>
      <c r="AE4" s="108"/>
      <c r="AF4" s="109"/>
      <c r="AG4" s="109"/>
      <c r="AH4" s="109"/>
      <c r="AI4" s="109"/>
      <c r="AJ4" s="109"/>
      <c r="AK4" s="109"/>
      <c r="AL4" s="109"/>
      <c r="AM4" s="109"/>
      <c r="AN4" s="98"/>
      <c r="AO4" s="110">
        <v>1</v>
      </c>
      <c r="AP4" s="111"/>
      <c r="AQ4" s="110">
        <v>2</v>
      </c>
      <c r="AR4" s="111"/>
      <c r="AS4" s="110">
        <v>3</v>
      </c>
      <c r="AT4" s="111"/>
      <c r="AU4" s="110">
        <v>4</v>
      </c>
      <c r="AV4" s="111"/>
      <c r="AW4" s="110">
        <v>5</v>
      </c>
      <c r="AX4" s="111"/>
      <c r="AY4" s="110">
        <v>6</v>
      </c>
      <c r="AZ4" s="111"/>
    </row>
    <row r="5" spans="1:52" ht="23.1" customHeight="1" thickTop="1" thickBot="1">
      <c r="A5" s="192"/>
      <c r="B5" s="191"/>
      <c r="C5" s="112" t="s">
        <v>21</v>
      </c>
      <c r="D5" s="113">
        <f>IF(D6+D7&gt;0,C6+D6+C7+D7,0)</f>
        <v>355</v>
      </c>
      <c r="E5" s="114">
        <f>IF(D5&gt;0,IF(D5&gt;H5,2,IF(D5=H5,1,0)),0)</f>
        <v>0</v>
      </c>
      <c r="F5" s="115" t="s">
        <v>11</v>
      </c>
      <c r="G5" s="116">
        <f>IF(H5&gt;0,IF(H5&gt;D5,2,IF(H5=D5,1,0)),0)</f>
        <v>2</v>
      </c>
      <c r="H5" s="113">
        <f>IF(H6+H7&gt;0,H6+J6+H7+J7,0)</f>
        <v>383</v>
      </c>
      <c r="I5" s="194"/>
      <c r="J5" s="112" t="s">
        <v>21</v>
      </c>
      <c r="K5" s="117"/>
      <c r="L5" s="191"/>
      <c r="M5" s="112" t="s">
        <v>21</v>
      </c>
      <c r="N5" s="113">
        <f>IF(N6+N7&gt;0,M6+N6+M7+N7,0)</f>
        <v>397</v>
      </c>
      <c r="O5" s="114">
        <f>IF(N5&gt;0,IF(N5&gt;R5,2,IF(N5=R5,1,0)),0)</f>
        <v>2</v>
      </c>
      <c r="P5" s="115" t="s">
        <v>11</v>
      </c>
      <c r="Q5" s="116">
        <f>IF(R5&gt;0,IF(R5&gt;N5,2,IF(R5=N5,1,0)),0)</f>
        <v>0</v>
      </c>
      <c r="R5" s="113">
        <f>IF(R6+R7&gt;0,R6+T6+R7+T7,0)</f>
        <v>322</v>
      </c>
      <c r="S5" s="194"/>
      <c r="T5" s="112" t="s">
        <v>21</v>
      </c>
      <c r="U5" s="117"/>
      <c r="V5" s="191"/>
      <c r="W5" s="112" t="s">
        <v>21</v>
      </c>
      <c r="X5" s="113">
        <f>IF(X6+X7&gt;0,W6+X6+W7+X7,0)</f>
        <v>330</v>
      </c>
      <c r="Y5" s="114">
        <f>IF(X5&gt;0,IF(X5&gt;AB5,2,IF(X5=AB5,1,0)),0)</f>
        <v>2</v>
      </c>
      <c r="Z5" s="115" t="s">
        <v>11</v>
      </c>
      <c r="AA5" s="116">
        <f>IF(AB5&gt;0,IF(AB5&gt;X5,2,IF(AB5=X5,1,0)),0)</f>
        <v>0</v>
      </c>
      <c r="AB5" s="113">
        <f>IF(AB6+AB7&gt;0,AB6+AD6+AB7+AD7,0)</f>
        <v>288</v>
      </c>
      <c r="AC5" s="194"/>
      <c r="AD5" s="112" t="s">
        <v>21</v>
      </c>
      <c r="AE5" s="108"/>
      <c r="AF5" s="98"/>
      <c r="AG5" s="98"/>
      <c r="AH5" s="98"/>
      <c r="AI5" s="98"/>
      <c r="AJ5" s="98"/>
      <c r="AK5" s="98"/>
      <c r="AL5" s="98"/>
      <c r="AM5" s="98"/>
      <c r="AN5" s="98"/>
      <c r="AO5" s="144" t="s">
        <v>25</v>
      </c>
      <c r="AP5" s="118"/>
      <c r="AQ5" s="144" t="s">
        <v>22</v>
      </c>
      <c r="AR5" s="118"/>
      <c r="AS5" s="144" t="s">
        <v>20</v>
      </c>
      <c r="AT5" s="118"/>
      <c r="AU5" s="143" t="s">
        <v>23</v>
      </c>
      <c r="AV5" s="118"/>
      <c r="AW5" s="143" t="s">
        <v>26</v>
      </c>
      <c r="AX5" s="118"/>
      <c r="AY5" s="144" t="s">
        <v>24</v>
      </c>
      <c r="AZ5" s="118"/>
    </row>
    <row r="6" spans="1:52" ht="12.75" customHeight="1" thickTop="1" thickBot="1">
      <c r="A6" s="192"/>
      <c r="B6" s="6" t="s">
        <v>31</v>
      </c>
      <c r="C6" s="120">
        <f>VLOOKUP(B6,$AU$13:$AV$36,2,FALSE)</f>
        <v>0</v>
      </c>
      <c r="D6" s="5">
        <v>189</v>
      </c>
      <c r="E6" s="121">
        <f>IF(D6&gt;0,IF(D6+C6&gt;H6+J6,1,IF(D6+C6=H6+J6,0.5,0)),0)</f>
        <v>1</v>
      </c>
      <c r="F6" s="122" t="s">
        <v>10</v>
      </c>
      <c r="G6" s="123">
        <f>IF(H6&gt;0,IF(H6+J6&gt;D6+C6,1,IF(H6+J6=D6+C6,0.5,0)),0)</f>
        <v>0</v>
      </c>
      <c r="H6" s="10">
        <v>161</v>
      </c>
      <c r="I6" s="8" t="s">
        <v>30</v>
      </c>
      <c r="J6" s="120">
        <f>VLOOKUP(I6,$AU$13:$AV$36,2,FALSE)</f>
        <v>0</v>
      </c>
      <c r="K6" s="117"/>
      <c r="L6" s="6" t="s">
        <v>14</v>
      </c>
      <c r="M6" s="120">
        <f>VLOOKUP(L6,$AU$13:$AV$36,2,FALSE)</f>
        <v>0</v>
      </c>
      <c r="N6" s="5">
        <v>225</v>
      </c>
      <c r="O6" s="121">
        <f>IF(N6&gt;0,IF(N6+M6&gt;R6+T6,1,IF(N6+M6=R6+T6,0.5,0)),0)</f>
        <v>1</v>
      </c>
      <c r="P6" s="122" t="s">
        <v>10</v>
      </c>
      <c r="Q6" s="123">
        <f>IF(R6&gt;0,IF(R6+T6&gt;N6+M6,1,IF(R6+T6=N6+M6,0.5,0)),0)</f>
        <v>0</v>
      </c>
      <c r="R6" s="10">
        <v>149</v>
      </c>
      <c r="S6" s="8" t="s">
        <v>55</v>
      </c>
      <c r="T6" s="120">
        <f>VLOOKUP(S6,$AU$13:$AV$36,2,FALSE)</f>
        <v>0</v>
      </c>
      <c r="U6" s="117"/>
      <c r="V6" s="6" t="s">
        <v>28</v>
      </c>
      <c r="W6" s="120">
        <f>VLOOKUP(V6,$AU$13:$AV$36,2,FALSE)</f>
        <v>0</v>
      </c>
      <c r="X6" s="5">
        <v>190</v>
      </c>
      <c r="Y6" s="121">
        <f>IF(X6&gt;0,IF(X6+W6&gt;AB6+AD6,1,IF(X6+W6=AB6+AD6,0.5,0)),0)</f>
        <v>1</v>
      </c>
      <c r="Z6" s="122" t="s">
        <v>10</v>
      </c>
      <c r="AA6" s="123">
        <f>IF(AB6&gt;0,IF(AB6+AD6&gt;X6+W6,1,IF(AB6+AD6=X6+W6,0.5,0)),0)</f>
        <v>0</v>
      </c>
      <c r="AB6" s="10">
        <v>153</v>
      </c>
      <c r="AC6" s="8" t="s">
        <v>13</v>
      </c>
      <c r="AD6" s="120">
        <f>VLOOKUP(AC6,$AU$13:$AV$36,2,FALSE)</f>
        <v>8</v>
      </c>
      <c r="AE6" s="108"/>
      <c r="AF6" s="98"/>
      <c r="AG6" s="98"/>
      <c r="AH6" s="98"/>
      <c r="AI6" s="98"/>
      <c r="AJ6" s="98"/>
      <c r="AK6" s="98"/>
      <c r="AL6" s="98"/>
      <c r="AM6" s="98"/>
      <c r="AN6" s="98"/>
      <c r="AO6" s="119"/>
      <c r="AP6" s="125" t="s">
        <v>21</v>
      </c>
      <c r="AQ6" s="119"/>
      <c r="AR6" s="125" t="s">
        <v>21</v>
      </c>
      <c r="AS6" s="119"/>
      <c r="AT6" s="125" t="s">
        <v>21</v>
      </c>
      <c r="AU6" s="124"/>
      <c r="AV6" s="125" t="s">
        <v>21</v>
      </c>
      <c r="AW6" s="124"/>
      <c r="AX6" s="125" t="s">
        <v>21</v>
      </c>
      <c r="AY6" s="119"/>
      <c r="AZ6" s="125" t="s">
        <v>21</v>
      </c>
    </row>
    <row r="7" spans="1:52" ht="14.95" thickTop="1" thickBot="1">
      <c r="A7" s="192"/>
      <c r="B7" s="7" t="s">
        <v>18</v>
      </c>
      <c r="C7" s="120">
        <f>VLOOKUP(B7,$AU$13:$AV$36,2,FALSE)</f>
        <v>0</v>
      </c>
      <c r="D7" s="12">
        <v>166</v>
      </c>
      <c r="E7" s="126">
        <f>IF(D7&gt;0,IF(D7+C7&gt;H7+J7,1,IF(D7+C7=H7+J7,0.5,0)),0)</f>
        <v>0</v>
      </c>
      <c r="F7" s="127" t="s">
        <v>10</v>
      </c>
      <c r="G7" s="128">
        <f>IF(H7&gt;0,IF(H7+J7&gt;D7+C7,1,IF(H7+J7=D7+C7,0.5,0)),0)</f>
        <v>1</v>
      </c>
      <c r="H7" s="11">
        <v>214</v>
      </c>
      <c r="I7" s="8" t="s">
        <v>29</v>
      </c>
      <c r="J7" s="120">
        <f>VLOOKUP(I7,$AU$13:$AV$36,2,FALSE)</f>
        <v>8</v>
      </c>
      <c r="K7" s="129"/>
      <c r="L7" s="6" t="s">
        <v>17</v>
      </c>
      <c r="M7" s="120">
        <f>VLOOKUP(L7,$AU$13:$AV$36,2,FALSE)</f>
        <v>8</v>
      </c>
      <c r="N7" s="12">
        <v>164</v>
      </c>
      <c r="O7" s="126">
        <f>IF(N7&gt;0,IF(N7+M7&gt;R7+T7,1,IF(N7+M7=R7+T7,0.5,0)),0)</f>
        <v>0</v>
      </c>
      <c r="P7" s="127" t="s">
        <v>10</v>
      </c>
      <c r="Q7" s="128">
        <f>IF(R7&gt;0,IF(R7+T7&gt;N7+M7,1,IF(R7+T7=N7+M7,0.5,0)),0)</f>
        <v>1</v>
      </c>
      <c r="R7" s="11">
        <v>173</v>
      </c>
      <c r="S7" s="8" t="s">
        <v>15</v>
      </c>
      <c r="T7" s="120">
        <f>VLOOKUP(S7,$AU$13:$AV$36,2,FALSE)</f>
        <v>0</v>
      </c>
      <c r="U7" s="129"/>
      <c r="V7" s="7" t="s">
        <v>12</v>
      </c>
      <c r="W7" s="120">
        <f>VLOOKUP(V7,$AU$13:$AV$36,2,FALSE)</f>
        <v>0</v>
      </c>
      <c r="X7" s="12">
        <v>140</v>
      </c>
      <c r="Y7" s="126">
        <f>IF(X7&gt;0,IF(X7+W7&gt;AB7+AD7,1,IF(X7+W7=AB7+AD7,0.5,0)),0)</f>
        <v>1</v>
      </c>
      <c r="Z7" s="127" t="s">
        <v>10</v>
      </c>
      <c r="AA7" s="128">
        <f>IF(AB7&gt;0,IF(AB7+AD7&gt;X7+W7,1,IF(AB7+AD7=X7+W7,0.5,0)),0)</f>
        <v>0</v>
      </c>
      <c r="AB7" s="11">
        <v>127</v>
      </c>
      <c r="AC7" s="8" t="s">
        <v>16</v>
      </c>
      <c r="AD7" s="120">
        <f>VLOOKUP(AC7,$AU$13:$AV$36,2,FALSE)</f>
        <v>0</v>
      </c>
      <c r="AE7" s="108"/>
      <c r="AF7" s="98"/>
      <c r="AG7" s="98"/>
      <c r="AH7" s="98"/>
      <c r="AI7" s="98"/>
      <c r="AJ7" s="98"/>
      <c r="AK7" s="98"/>
      <c r="AL7" s="98"/>
      <c r="AM7" s="98"/>
      <c r="AN7" s="98"/>
      <c r="AO7" s="145" t="s">
        <v>28</v>
      </c>
      <c r="AP7" s="146"/>
      <c r="AQ7" s="145" t="s">
        <v>18</v>
      </c>
      <c r="AR7" s="146">
        <v>0</v>
      </c>
      <c r="AS7" s="145" t="s">
        <v>16</v>
      </c>
      <c r="AT7" s="146"/>
      <c r="AU7" s="145" t="s">
        <v>17</v>
      </c>
      <c r="AV7" s="146">
        <v>8</v>
      </c>
      <c r="AW7" s="145" t="s">
        <v>29</v>
      </c>
      <c r="AX7" s="146">
        <v>8</v>
      </c>
      <c r="AY7" s="145" t="s">
        <v>15</v>
      </c>
      <c r="AZ7" s="146"/>
    </row>
    <row r="8" spans="1:52" ht="14.95" customHeight="1" thickBot="1">
      <c r="A8" s="130"/>
      <c r="B8" s="100"/>
      <c r="C8" s="100"/>
      <c r="D8" s="101">
        <v>1</v>
      </c>
      <c r="E8" s="101"/>
      <c r="F8" s="101" t="s">
        <v>10</v>
      </c>
      <c r="G8" s="101"/>
      <c r="H8" s="101">
        <v>2</v>
      </c>
      <c r="I8" s="100"/>
      <c r="J8" s="100"/>
      <c r="K8" s="102"/>
      <c r="L8" s="100"/>
      <c r="M8" s="100"/>
      <c r="N8" s="101">
        <v>3</v>
      </c>
      <c r="O8" s="101"/>
      <c r="P8" s="101" t="s">
        <v>10</v>
      </c>
      <c r="Q8" s="101"/>
      <c r="R8" s="101">
        <v>4</v>
      </c>
      <c r="S8" s="100"/>
      <c r="T8" s="100"/>
      <c r="U8" s="102"/>
      <c r="V8" s="100"/>
      <c r="W8" s="100"/>
      <c r="X8" s="101">
        <v>5</v>
      </c>
      <c r="Y8" s="101"/>
      <c r="Z8" s="101" t="s">
        <v>10</v>
      </c>
      <c r="AA8" s="101"/>
      <c r="AB8" s="101">
        <v>6</v>
      </c>
      <c r="AC8" s="100"/>
      <c r="AD8" s="100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147" t="s">
        <v>12</v>
      </c>
      <c r="AP8" s="148"/>
      <c r="AQ8" s="147" t="s">
        <v>31</v>
      </c>
      <c r="AR8" s="148">
        <v>0</v>
      </c>
      <c r="AS8" s="147" t="s">
        <v>13</v>
      </c>
      <c r="AT8" s="148">
        <v>8</v>
      </c>
      <c r="AU8" s="147" t="s">
        <v>14</v>
      </c>
      <c r="AV8" s="148"/>
      <c r="AW8" s="147" t="s">
        <v>30</v>
      </c>
      <c r="AX8" s="148"/>
      <c r="AY8" s="147" t="s">
        <v>27</v>
      </c>
      <c r="AZ8" s="148"/>
    </row>
    <row r="9" spans="1:52" ht="19.05" customHeight="1">
      <c r="A9" s="192" t="s">
        <v>6</v>
      </c>
      <c r="B9" s="190" t="str">
        <f>L4</f>
        <v>Chozrasčot</v>
      </c>
      <c r="C9" s="104"/>
      <c r="D9" s="4">
        <f t="shared" ref="D9" si="0">E10+E11+E12</f>
        <v>4</v>
      </c>
      <c r="E9" s="4"/>
      <c r="F9" s="105" t="s">
        <v>10</v>
      </c>
      <c r="G9" s="105"/>
      <c r="H9" s="4">
        <f t="shared" ref="H9" si="1">G10+G11+G12</f>
        <v>0</v>
      </c>
      <c r="I9" s="190" t="str">
        <f>AO5</f>
        <v>Alfa</v>
      </c>
      <c r="J9" s="106"/>
      <c r="K9" s="107"/>
      <c r="L9" s="190" t="str">
        <f>S4</f>
        <v>Jadran</v>
      </c>
      <c r="M9" s="104"/>
      <c r="N9" s="4">
        <f t="shared" ref="N9" si="2">O10+O11+O12</f>
        <v>3</v>
      </c>
      <c r="O9" s="4"/>
      <c r="P9" s="105" t="s">
        <v>10</v>
      </c>
      <c r="Q9" s="105"/>
      <c r="R9" s="4">
        <f t="shared" ref="R9" si="3">Q10+Q11+Q12</f>
        <v>1</v>
      </c>
      <c r="S9" s="193" t="str">
        <f>AQ5</f>
        <v>Splav</v>
      </c>
      <c r="T9" s="106"/>
      <c r="U9" s="107"/>
      <c r="V9" s="190" t="str">
        <f>AS5</f>
        <v>Za Řekou</v>
      </c>
      <c r="W9" s="104"/>
      <c r="X9" s="4">
        <f t="shared" ref="X9" si="4">Y10+Y11+Y12</f>
        <v>1</v>
      </c>
      <c r="Y9" s="4"/>
      <c r="Z9" s="105" t="s">
        <v>10</v>
      </c>
      <c r="AA9" s="105"/>
      <c r="AB9" s="4">
        <f t="shared" ref="AB9" si="5">AA10+AA11+AA12</f>
        <v>3</v>
      </c>
      <c r="AC9" s="193" t="str">
        <f>I4</f>
        <v>Baracuda</v>
      </c>
      <c r="AD9" s="106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149"/>
      <c r="AP9" s="150"/>
      <c r="AQ9" s="149"/>
      <c r="AR9" s="150"/>
      <c r="AS9" s="149"/>
      <c r="AT9" s="150"/>
      <c r="AU9" s="149"/>
      <c r="AV9" s="150"/>
      <c r="AW9" s="149"/>
      <c r="AX9" s="150"/>
      <c r="AY9" s="149" t="s">
        <v>55</v>
      </c>
      <c r="AZ9" s="150"/>
    </row>
    <row r="10" spans="1:52" ht="23.1" customHeight="1" thickBot="1">
      <c r="A10" s="192"/>
      <c r="B10" s="191"/>
      <c r="C10" s="112" t="s">
        <v>21</v>
      </c>
      <c r="D10" s="113">
        <f>IF(D11+D12&gt;0,C11+D11+C12+D12,0)</f>
        <v>402</v>
      </c>
      <c r="E10" s="114">
        <f t="shared" ref="E10" si="6">IF(D10&gt;0,IF(D10&gt;H10,2,IF(D10=H10,1,0)),0)</f>
        <v>2</v>
      </c>
      <c r="F10" s="115" t="s">
        <v>11</v>
      </c>
      <c r="G10" s="116">
        <f t="shared" ref="G10" si="7">IF(H10&gt;0,IF(H10&gt;D10,2,IF(H10=D10,1,0)),0)</f>
        <v>0</v>
      </c>
      <c r="H10" s="113">
        <f>IF(H11+H12&gt;0,H11+J11+H12+J12,0)</f>
        <v>330</v>
      </c>
      <c r="I10" s="191"/>
      <c r="J10" s="112" t="s">
        <v>21</v>
      </c>
      <c r="K10" s="117"/>
      <c r="L10" s="191"/>
      <c r="M10" s="112" t="s">
        <v>21</v>
      </c>
      <c r="N10" s="113">
        <f>IF(N11+N12&gt;0,M11+N11+M12+N12,0)</f>
        <v>360</v>
      </c>
      <c r="O10" s="114">
        <f t="shared" ref="O10" si="8">IF(N10&gt;0,IF(N10&gt;R10,2,IF(N10=R10,1,0)),0)</f>
        <v>2</v>
      </c>
      <c r="P10" s="115" t="s">
        <v>11</v>
      </c>
      <c r="Q10" s="116">
        <f t="shared" ref="Q10" si="9">IF(R10&gt;0,IF(R10&gt;N10,2,IF(R10=N10,1,0)),0)</f>
        <v>0</v>
      </c>
      <c r="R10" s="113">
        <f>IF(R11+R12&gt;0,R11+T11+R12+T12,0)</f>
        <v>342</v>
      </c>
      <c r="S10" s="194"/>
      <c r="T10" s="112" t="s">
        <v>21</v>
      </c>
      <c r="U10" s="117"/>
      <c r="V10" s="191"/>
      <c r="W10" s="112" t="s">
        <v>21</v>
      </c>
      <c r="X10" s="113">
        <f t="shared" ref="X10" si="10">W11+X11+W12+X12</f>
        <v>328</v>
      </c>
      <c r="Y10" s="114">
        <f t="shared" ref="Y10" si="11">IF(X10&gt;0,IF(X10&gt;AB10,2,IF(X10=AB10,1,0)),0)</f>
        <v>0</v>
      </c>
      <c r="Z10" s="115" t="s">
        <v>11</v>
      </c>
      <c r="AA10" s="116">
        <f t="shared" ref="AA10" si="12">IF(AB10&gt;0,IF(AB10&gt;X10,2,IF(AB10=X10,1,0)),0)</f>
        <v>2</v>
      </c>
      <c r="AB10" s="113">
        <f>IF(AB11+AB12&gt;0,AB11+AD11+AB12+AD12,0)</f>
        <v>336</v>
      </c>
      <c r="AC10" s="194"/>
      <c r="AD10" s="112" t="s">
        <v>21</v>
      </c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151"/>
      <c r="AP10" s="152"/>
      <c r="AQ10" s="151"/>
      <c r="AR10" s="152"/>
      <c r="AS10" s="151"/>
      <c r="AT10" s="152"/>
      <c r="AU10" s="151"/>
      <c r="AV10" s="152"/>
      <c r="AW10" s="151"/>
      <c r="AX10" s="152"/>
      <c r="AY10" s="151"/>
      <c r="AZ10" s="152"/>
    </row>
    <row r="11" spans="1:52" ht="13.6" thickTop="1">
      <c r="A11" s="192"/>
      <c r="B11" s="6" t="s">
        <v>14</v>
      </c>
      <c r="C11" s="120">
        <f t="shared" ref="C11:C12" si="13">VLOOKUP(B11,$AU$13:$AV$36,2,FALSE)</f>
        <v>0</v>
      </c>
      <c r="D11" s="5">
        <v>191</v>
      </c>
      <c r="E11" s="121">
        <f t="shared" ref="E11:E12" si="14">IF(D11&gt;0,IF(D11+C11&gt;H11+J11,1,IF(D11+C11=H11+J11,0.5,0)),0)</f>
        <v>1</v>
      </c>
      <c r="F11" s="122" t="s">
        <v>10</v>
      </c>
      <c r="G11" s="123">
        <f t="shared" ref="G11:G12" si="15">IF(H11&gt;0,IF(H11+J11&gt;D11+C11,1,IF(H11+J11=D11+C11,0.5,0)),0)</f>
        <v>0</v>
      </c>
      <c r="H11" s="10">
        <v>158</v>
      </c>
      <c r="I11" s="6" t="s">
        <v>28</v>
      </c>
      <c r="J11" s="120">
        <f t="shared" ref="J11:J12" si="16">VLOOKUP(I11,$AU$13:$AV$36,2,FALSE)</f>
        <v>0</v>
      </c>
      <c r="K11" s="117"/>
      <c r="L11" s="6" t="s">
        <v>27</v>
      </c>
      <c r="M11" s="120">
        <f t="shared" ref="M11:M12" si="17">VLOOKUP(L11,$AU$13:$AV$36,2,FALSE)</f>
        <v>0</v>
      </c>
      <c r="N11" s="5">
        <v>192</v>
      </c>
      <c r="O11" s="121">
        <f t="shared" ref="O11:O12" si="18">IF(N11&gt;0,IF(N11+M11&gt;R11+T11,1,IF(N11+M11=R11+T11,0.5,0)),0)</f>
        <v>1</v>
      </c>
      <c r="P11" s="122" t="s">
        <v>10</v>
      </c>
      <c r="Q11" s="123">
        <f t="shared" ref="Q11:Q12" si="19">IF(R11&gt;0,IF(R11+T11&gt;N11+M11,1,IF(R11+T11=N11+M11,0.5,0)),0)</f>
        <v>0</v>
      </c>
      <c r="R11" s="10">
        <v>150</v>
      </c>
      <c r="S11" s="8" t="s">
        <v>31</v>
      </c>
      <c r="T11" s="120">
        <f t="shared" ref="T11:T12" si="20">VLOOKUP(S11,$AU$13:$AV$36,2,FALSE)</f>
        <v>0</v>
      </c>
      <c r="U11" s="117"/>
      <c r="V11" s="6" t="s">
        <v>13</v>
      </c>
      <c r="W11" s="120">
        <f t="shared" ref="W11:W12" si="21">VLOOKUP(V11,$AU$13:$AV$36,2,FALSE)</f>
        <v>8</v>
      </c>
      <c r="X11" s="5">
        <v>169</v>
      </c>
      <c r="Y11" s="121">
        <f t="shared" ref="Y11:Y12" si="22">IF(X11&gt;0,IF(X11+W11&gt;AB11+AD11,1,IF(X11+W11=AB11+AD11,0.5,0)),0)</f>
        <v>1</v>
      </c>
      <c r="Z11" s="122" t="s">
        <v>10</v>
      </c>
      <c r="AA11" s="123">
        <f t="shared" ref="AA11:AA12" si="23">IF(AB11&gt;0,IF(AB11+AD11&gt;X11+W11,1,IF(AB11+AD11=X11+W11,0.5,0)),0)</f>
        <v>0</v>
      </c>
      <c r="AB11" s="10">
        <v>171</v>
      </c>
      <c r="AC11" s="8" t="s">
        <v>30</v>
      </c>
      <c r="AD11" s="120">
        <f t="shared" ref="AD11:AD12" si="24">VLOOKUP(AC11,$AU$13:$AV$36,2,FALSE)</f>
        <v>0</v>
      </c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</row>
    <row r="12" spans="1:52" ht="13.6" thickBot="1">
      <c r="A12" s="192"/>
      <c r="B12" s="6" t="s">
        <v>17</v>
      </c>
      <c r="C12" s="120">
        <f t="shared" si="13"/>
        <v>8</v>
      </c>
      <c r="D12" s="12">
        <v>203</v>
      </c>
      <c r="E12" s="126">
        <f t="shared" si="14"/>
        <v>1</v>
      </c>
      <c r="F12" s="127" t="s">
        <v>10</v>
      </c>
      <c r="G12" s="128">
        <f t="shared" si="15"/>
        <v>0</v>
      </c>
      <c r="H12" s="11">
        <v>172</v>
      </c>
      <c r="I12" s="6" t="s">
        <v>12</v>
      </c>
      <c r="J12" s="120">
        <f t="shared" si="16"/>
        <v>0</v>
      </c>
      <c r="K12" s="129"/>
      <c r="L12" s="7" t="s">
        <v>15</v>
      </c>
      <c r="M12" s="120">
        <f t="shared" si="17"/>
        <v>0</v>
      </c>
      <c r="N12" s="12">
        <v>168</v>
      </c>
      <c r="O12" s="126">
        <f t="shared" si="18"/>
        <v>0</v>
      </c>
      <c r="P12" s="127" t="s">
        <v>10</v>
      </c>
      <c r="Q12" s="128">
        <f t="shared" si="19"/>
        <v>1</v>
      </c>
      <c r="R12" s="11">
        <v>192</v>
      </c>
      <c r="S12" s="8" t="s">
        <v>18</v>
      </c>
      <c r="T12" s="120">
        <f t="shared" si="20"/>
        <v>0</v>
      </c>
      <c r="U12" s="129"/>
      <c r="V12" s="7" t="s">
        <v>16</v>
      </c>
      <c r="W12" s="120">
        <f t="shared" si="21"/>
        <v>0</v>
      </c>
      <c r="X12" s="12">
        <v>151</v>
      </c>
      <c r="Y12" s="126">
        <f t="shared" si="22"/>
        <v>0</v>
      </c>
      <c r="Z12" s="127" t="s">
        <v>10</v>
      </c>
      <c r="AA12" s="128">
        <f t="shared" si="23"/>
        <v>1</v>
      </c>
      <c r="AB12" s="11">
        <v>157</v>
      </c>
      <c r="AC12" s="8" t="s">
        <v>29</v>
      </c>
      <c r="AD12" s="120">
        <f t="shared" si="24"/>
        <v>8</v>
      </c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131" t="s">
        <v>32</v>
      </c>
      <c r="AV12" s="131" t="str">
        <f>AV6</f>
        <v>HDC</v>
      </c>
      <c r="AW12" s="98"/>
      <c r="AX12" s="98"/>
      <c r="AY12" s="98"/>
    </row>
    <row r="13" spans="1:52" ht="14.95" customHeight="1" thickBot="1">
      <c r="A13" s="130"/>
      <c r="B13" s="100"/>
      <c r="C13" s="100"/>
      <c r="D13" s="101">
        <v>1</v>
      </c>
      <c r="E13" s="101"/>
      <c r="F13" s="101" t="s">
        <v>10</v>
      </c>
      <c r="G13" s="101"/>
      <c r="H13" s="101">
        <v>2</v>
      </c>
      <c r="I13" s="100"/>
      <c r="J13" s="100"/>
      <c r="K13" s="102"/>
      <c r="L13" s="100"/>
      <c r="M13" s="100"/>
      <c r="N13" s="101">
        <v>3</v>
      </c>
      <c r="O13" s="101"/>
      <c r="P13" s="101" t="s">
        <v>10</v>
      </c>
      <c r="Q13" s="101"/>
      <c r="R13" s="101">
        <v>4</v>
      </c>
      <c r="S13" s="100"/>
      <c r="T13" s="100"/>
      <c r="U13" s="102"/>
      <c r="V13" s="100"/>
      <c r="W13" s="100"/>
      <c r="X13" s="101">
        <v>5</v>
      </c>
      <c r="Y13" s="101"/>
      <c r="Z13" s="101" t="s">
        <v>10</v>
      </c>
      <c r="AA13" s="101"/>
      <c r="AB13" s="101">
        <v>6</v>
      </c>
      <c r="AC13" s="100"/>
      <c r="AD13" s="100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157"/>
      <c r="AP13" s="158"/>
      <c r="AQ13" s="157"/>
      <c r="AR13" s="158"/>
      <c r="AS13" s="157"/>
      <c r="AT13" s="158"/>
      <c r="AU13" s="131" t="str">
        <f>AO7</f>
        <v>Motyka Vlastimil</v>
      </c>
      <c r="AV13" s="131">
        <f>AP7</f>
        <v>0</v>
      </c>
      <c r="AW13" s="98"/>
      <c r="AX13" s="98"/>
      <c r="AY13" s="98"/>
    </row>
    <row r="14" spans="1:52" ht="19.05" customHeight="1">
      <c r="A14" s="192" t="s">
        <v>7</v>
      </c>
      <c r="B14" s="190" t="str">
        <f>AC9</f>
        <v>Baracuda</v>
      </c>
      <c r="C14" s="104"/>
      <c r="D14" s="4">
        <f t="shared" ref="D14" si="25">E15+E16+E17</f>
        <v>4</v>
      </c>
      <c r="E14" s="4"/>
      <c r="F14" s="105" t="s">
        <v>10</v>
      </c>
      <c r="G14" s="105"/>
      <c r="H14" s="4">
        <f t="shared" ref="H14" si="26">G15+G16+G17</f>
        <v>0</v>
      </c>
      <c r="I14" s="193" t="str">
        <f>B9</f>
        <v>Chozrasčot</v>
      </c>
      <c r="J14" s="106"/>
      <c r="K14" s="107"/>
      <c r="L14" s="190" t="str">
        <f>AQ5</f>
        <v>Splav</v>
      </c>
      <c r="M14" s="104"/>
      <c r="N14" s="4">
        <f t="shared" ref="N14" si="27">O15+O16+O17</f>
        <v>1</v>
      </c>
      <c r="O14" s="4"/>
      <c r="P14" s="105" t="s">
        <v>10</v>
      </c>
      <c r="Q14" s="105"/>
      <c r="R14" s="4">
        <f t="shared" ref="R14" si="28">Q15+Q16+Q17</f>
        <v>3</v>
      </c>
      <c r="S14" s="193" t="str">
        <f>AS5</f>
        <v>Za Řekou</v>
      </c>
      <c r="T14" s="106"/>
      <c r="U14" s="107"/>
      <c r="V14" s="190" t="str">
        <f>L9</f>
        <v>Jadran</v>
      </c>
      <c r="W14" s="104"/>
      <c r="X14" s="4">
        <f t="shared" ref="X14" si="29">Y15+Y16+Y17</f>
        <v>0</v>
      </c>
      <c r="Y14" s="4"/>
      <c r="Z14" s="105" t="s">
        <v>10</v>
      </c>
      <c r="AA14" s="105"/>
      <c r="AB14" s="4">
        <f t="shared" ref="AB14" si="30">AA15+AA16+AA17</f>
        <v>4</v>
      </c>
      <c r="AC14" s="190" t="str">
        <f>AO5</f>
        <v>Alfa</v>
      </c>
      <c r="AD14" s="106"/>
      <c r="AE14" s="99"/>
      <c r="AF14" s="99"/>
      <c r="AG14" s="99"/>
      <c r="AH14" s="99"/>
      <c r="AI14" s="99"/>
      <c r="AJ14" s="99"/>
      <c r="AK14" s="98"/>
      <c r="AL14" s="98"/>
      <c r="AM14" s="98"/>
      <c r="AN14" s="98"/>
      <c r="AO14" s="159"/>
      <c r="AP14" s="160"/>
      <c r="AQ14" s="159"/>
      <c r="AR14" s="160"/>
      <c r="AS14" s="159"/>
      <c r="AT14" s="160"/>
      <c r="AU14" s="131" t="str">
        <f t="shared" ref="AU14:AV16" si="31">AO8</f>
        <v>Mihalcsak Silvestr</v>
      </c>
      <c r="AV14" s="131">
        <f t="shared" si="31"/>
        <v>0</v>
      </c>
      <c r="AW14" s="98"/>
      <c r="AX14" s="98"/>
      <c r="AY14" s="98"/>
    </row>
    <row r="15" spans="1:52" ht="23.1" customHeight="1">
      <c r="A15" s="192"/>
      <c r="B15" s="191"/>
      <c r="C15" s="112" t="s">
        <v>21</v>
      </c>
      <c r="D15" s="113">
        <f>IF(D16+D17&gt;0,C16+D16+C17+D17,0)</f>
        <v>355</v>
      </c>
      <c r="E15" s="114">
        <f t="shared" ref="E15" si="32">IF(D15&gt;0,IF(D15&gt;H15,2,IF(D15=H15,1,0)),0)</f>
        <v>2</v>
      </c>
      <c r="F15" s="115" t="s">
        <v>11</v>
      </c>
      <c r="G15" s="116">
        <f t="shared" ref="G15" si="33">IF(H15&gt;0,IF(H15&gt;D15,2,IF(H15=D15,1,0)),0)</f>
        <v>0</v>
      </c>
      <c r="H15" s="113">
        <f>IF(H16+H17&gt;0,H16+J16+H17+J17,0)</f>
        <v>331</v>
      </c>
      <c r="I15" s="194"/>
      <c r="J15" s="112" t="s">
        <v>21</v>
      </c>
      <c r="K15" s="117"/>
      <c r="L15" s="191"/>
      <c r="M15" s="112" t="s">
        <v>21</v>
      </c>
      <c r="N15" s="113">
        <f>IF(N16+N17&gt;0,M16+N16+M17+N17,0)</f>
        <v>327</v>
      </c>
      <c r="O15" s="114">
        <f t="shared" ref="O15" si="34">IF(N15&gt;0,IF(N15&gt;R15,2,IF(N15=R15,1,0)),0)</f>
        <v>0</v>
      </c>
      <c r="P15" s="115" t="s">
        <v>11</v>
      </c>
      <c r="Q15" s="116">
        <f t="shared" ref="Q15" si="35">IF(R15&gt;0,IF(R15&gt;N15,2,IF(R15=N15,1,0)),0)</f>
        <v>2</v>
      </c>
      <c r="R15" s="113">
        <f>IF(R16+R17&gt;0,R16+T16+R17+T17,0)</f>
        <v>334</v>
      </c>
      <c r="S15" s="194"/>
      <c r="T15" s="112" t="s">
        <v>21</v>
      </c>
      <c r="U15" s="117"/>
      <c r="V15" s="191"/>
      <c r="W15" s="112" t="s">
        <v>21</v>
      </c>
      <c r="X15" s="113">
        <f>IF(X16+X17&gt;0,W16+X16+W17+X17,0)</f>
        <v>335</v>
      </c>
      <c r="Y15" s="114">
        <f t="shared" ref="Y15" si="36">IF(X15&gt;0,IF(X15&gt;AB15,2,IF(X15=AB15,1,0)),0)</f>
        <v>0</v>
      </c>
      <c r="Z15" s="115" t="s">
        <v>11</v>
      </c>
      <c r="AA15" s="116">
        <f t="shared" ref="AA15" si="37">IF(AB15&gt;0,IF(AB15&gt;X15,2,IF(AB15=X15,1,0)),0)</f>
        <v>2</v>
      </c>
      <c r="AB15" s="113">
        <f t="shared" ref="AB15" si="38">AB16+AD16+AB17+AD17</f>
        <v>358</v>
      </c>
      <c r="AC15" s="191"/>
      <c r="AD15" s="112" t="s">
        <v>21</v>
      </c>
      <c r="AE15" s="99"/>
      <c r="AF15" s="99"/>
      <c r="AG15" s="99"/>
      <c r="AH15" s="99"/>
      <c r="AI15" s="99"/>
      <c r="AJ15" s="99"/>
      <c r="AK15" s="98"/>
      <c r="AL15" s="98"/>
      <c r="AM15" s="98"/>
      <c r="AN15" s="98"/>
      <c r="AO15" s="159"/>
      <c r="AP15" s="161"/>
      <c r="AQ15" s="159"/>
      <c r="AR15" s="161"/>
      <c r="AS15" s="159"/>
      <c r="AT15" s="161"/>
      <c r="AU15" s="131">
        <f t="shared" si="31"/>
        <v>0</v>
      </c>
      <c r="AV15" s="131">
        <f t="shared" si="31"/>
        <v>0</v>
      </c>
      <c r="AW15" s="98"/>
      <c r="AX15" s="98"/>
      <c r="AY15" s="98"/>
    </row>
    <row r="16" spans="1:52" ht="13.6">
      <c r="A16" s="192"/>
      <c r="B16" s="6" t="s">
        <v>30</v>
      </c>
      <c r="C16" s="120">
        <f t="shared" ref="C16:C17" si="39">VLOOKUP(B16,$AU$13:$AV$36,2,FALSE)</f>
        <v>0</v>
      </c>
      <c r="D16" s="5">
        <v>167</v>
      </c>
      <c r="E16" s="121">
        <f t="shared" ref="E16:E17" si="40">IF(D16&gt;0,IF(D16+C16&gt;H16+J16,1,IF(D16+C16=H16+J16,0.5,0)),0)</f>
        <v>1</v>
      </c>
      <c r="F16" s="122" t="s">
        <v>10</v>
      </c>
      <c r="G16" s="123">
        <f t="shared" ref="G16:G17" si="41">IF(H16&gt;0,IF(H16+J16&gt;D16+C16,1,IF(H16+J16=D16+C16,0.5,0)),0)</f>
        <v>0</v>
      </c>
      <c r="H16" s="10">
        <v>152</v>
      </c>
      <c r="I16" s="6" t="s">
        <v>14</v>
      </c>
      <c r="J16" s="120">
        <f t="shared" ref="J16:J17" si="42">VLOOKUP(I16,$AU$13:$AV$36,2,FALSE)</f>
        <v>0</v>
      </c>
      <c r="K16" s="117"/>
      <c r="L16" s="6" t="s">
        <v>31</v>
      </c>
      <c r="M16" s="120">
        <f t="shared" ref="M16:M17" si="43">VLOOKUP(L16,$AU$13:$AV$36,2,FALSE)</f>
        <v>0</v>
      </c>
      <c r="N16" s="5">
        <v>169</v>
      </c>
      <c r="O16" s="121">
        <f t="shared" ref="O16:O17" si="44">IF(N16&gt;0,IF(N16+M16&gt;R16+T16,1,IF(N16+M16=R16+T16,0.5,0)),0)</f>
        <v>1</v>
      </c>
      <c r="P16" s="122" t="s">
        <v>10</v>
      </c>
      <c r="Q16" s="123">
        <f t="shared" ref="Q16:Q17" si="45">IF(R16&gt;0,IF(R16+T16&gt;N16+M16,1,IF(R16+T16=N16+M16,0.5,0)),0)</f>
        <v>0</v>
      </c>
      <c r="R16" s="10">
        <v>160</v>
      </c>
      <c r="S16" s="8" t="s">
        <v>13</v>
      </c>
      <c r="T16" s="120">
        <f t="shared" ref="T16:T17" si="46">VLOOKUP(S16,$AU$13:$AV$36,2,FALSE)</f>
        <v>8</v>
      </c>
      <c r="U16" s="117"/>
      <c r="V16" s="6" t="s">
        <v>27</v>
      </c>
      <c r="W16" s="120">
        <f t="shared" ref="W16:W17" si="47">VLOOKUP(V16,$AU$13:$AV$36,2,FALSE)</f>
        <v>0</v>
      </c>
      <c r="X16" s="5">
        <v>154</v>
      </c>
      <c r="Y16" s="121">
        <f t="shared" ref="Y16:Y17" si="48">IF(X16&gt;0,IF(X16+W16&gt;AB16+AD16,1,IF(X16+W16=AB16+AD16,0.5,0)),0)</f>
        <v>0</v>
      </c>
      <c r="Z16" s="122" t="s">
        <v>10</v>
      </c>
      <c r="AA16" s="123">
        <f t="shared" ref="AA16:AA17" si="49">IF(AB16&gt;0,IF(AB16+AD16&gt;X16+W16,1,IF(AB16+AD16=X16+W16,0.5,0)),0)</f>
        <v>1</v>
      </c>
      <c r="AB16" s="10">
        <v>158</v>
      </c>
      <c r="AC16" s="6" t="s">
        <v>28</v>
      </c>
      <c r="AD16" s="120">
        <f t="shared" ref="AD16:AD17" si="50">VLOOKUP(AC16,$AU$13:$AV$36,2,FALSE)</f>
        <v>0</v>
      </c>
      <c r="AE16" s="99"/>
      <c r="AF16" s="99"/>
      <c r="AG16" s="99"/>
      <c r="AH16" s="99"/>
      <c r="AI16" s="99"/>
      <c r="AJ16" s="99"/>
      <c r="AK16" s="98"/>
      <c r="AL16" s="98"/>
      <c r="AM16" s="98"/>
      <c r="AN16" s="98"/>
      <c r="AO16" s="162"/>
      <c r="AP16" s="161"/>
      <c r="AQ16" s="162"/>
      <c r="AR16" s="161"/>
      <c r="AS16" s="162"/>
      <c r="AT16" s="161"/>
      <c r="AU16" s="131">
        <f t="shared" si="31"/>
        <v>0</v>
      </c>
      <c r="AV16" s="131">
        <f t="shared" si="31"/>
        <v>0</v>
      </c>
      <c r="AW16" s="98"/>
      <c r="AX16" s="98"/>
      <c r="AY16" s="98"/>
    </row>
    <row r="17" spans="1:51" ht="14.3" thickBot="1">
      <c r="A17" s="192"/>
      <c r="B17" s="6" t="s">
        <v>29</v>
      </c>
      <c r="C17" s="120">
        <f t="shared" si="39"/>
        <v>8</v>
      </c>
      <c r="D17" s="12">
        <v>180</v>
      </c>
      <c r="E17" s="126">
        <f t="shared" si="40"/>
        <v>1</v>
      </c>
      <c r="F17" s="127" t="s">
        <v>10</v>
      </c>
      <c r="G17" s="128">
        <f t="shared" si="41"/>
        <v>0</v>
      </c>
      <c r="H17" s="11">
        <v>171</v>
      </c>
      <c r="I17" s="6" t="s">
        <v>17</v>
      </c>
      <c r="J17" s="120">
        <f t="shared" si="42"/>
        <v>8</v>
      </c>
      <c r="K17" s="129"/>
      <c r="L17" s="6" t="s">
        <v>18</v>
      </c>
      <c r="M17" s="120">
        <f t="shared" si="43"/>
        <v>0</v>
      </c>
      <c r="N17" s="12">
        <v>158</v>
      </c>
      <c r="O17" s="126">
        <f t="shared" si="44"/>
        <v>0</v>
      </c>
      <c r="P17" s="127" t="s">
        <v>10</v>
      </c>
      <c r="Q17" s="128">
        <f t="shared" si="45"/>
        <v>1</v>
      </c>
      <c r="R17" s="11">
        <v>166</v>
      </c>
      <c r="S17" s="8" t="s">
        <v>16</v>
      </c>
      <c r="T17" s="120">
        <f t="shared" si="46"/>
        <v>0</v>
      </c>
      <c r="U17" s="129"/>
      <c r="V17" s="7" t="s">
        <v>55</v>
      </c>
      <c r="W17" s="120">
        <f t="shared" si="47"/>
        <v>0</v>
      </c>
      <c r="X17" s="12">
        <v>181</v>
      </c>
      <c r="Y17" s="126">
        <f t="shared" si="48"/>
        <v>0</v>
      </c>
      <c r="Z17" s="127" t="s">
        <v>10</v>
      </c>
      <c r="AA17" s="128">
        <f t="shared" si="49"/>
        <v>1</v>
      </c>
      <c r="AB17" s="11">
        <v>200</v>
      </c>
      <c r="AC17" s="6" t="s">
        <v>12</v>
      </c>
      <c r="AD17" s="120">
        <f t="shared" si="50"/>
        <v>0</v>
      </c>
      <c r="AE17" s="99"/>
      <c r="AF17" s="99"/>
      <c r="AG17" s="99"/>
      <c r="AH17" s="99"/>
      <c r="AI17" s="99"/>
      <c r="AJ17" s="99"/>
      <c r="AK17" s="98"/>
      <c r="AL17" s="98"/>
      <c r="AM17" s="98"/>
      <c r="AN17" s="98"/>
      <c r="AO17" s="162"/>
      <c r="AP17" s="161"/>
      <c r="AQ17" s="162"/>
      <c r="AR17" s="161"/>
      <c r="AS17" s="162"/>
      <c r="AT17" s="161"/>
      <c r="AU17" s="131" t="str">
        <f>AQ7</f>
        <v>Pazděra Jaroslav</v>
      </c>
      <c r="AV17" s="131">
        <f>AR7</f>
        <v>0</v>
      </c>
      <c r="AW17" s="98"/>
      <c r="AX17" s="98"/>
      <c r="AY17" s="98"/>
    </row>
    <row r="18" spans="1:51" ht="14.95" customHeight="1" thickBot="1">
      <c r="A18" s="130"/>
      <c r="B18" s="100"/>
      <c r="C18" s="100"/>
      <c r="D18" s="101">
        <v>1</v>
      </c>
      <c r="E18" s="101"/>
      <c r="F18" s="101" t="s">
        <v>10</v>
      </c>
      <c r="G18" s="101"/>
      <c r="H18" s="101">
        <v>2</v>
      </c>
      <c r="I18" s="100"/>
      <c r="J18" s="100"/>
      <c r="K18" s="102"/>
      <c r="L18" s="100"/>
      <c r="M18" s="100"/>
      <c r="N18" s="101">
        <v>3</v>
      </c>
      <c r="O18" s="101"/>
      <c r="P18" s="101" t="s">
        <v>10</v>
      </c>
      <c r="Q18" s="101"/>
      <c r="R18" s="101">
        <v>4</v>
      </c>
      <c r="S18" s="100"/>
      <c r="T18" s="100"/>
      <c r="U18" s="102"/>
      <c r="V18" s="100"/>
      <c r="W18" s="100"/>
      <c r="X18" s="101">
        <v>5</v>
      </c>
      <c r="Y18" s="101"/>
      <c r="Z18" s="101" t="s">
        <v>10</v>
      </c>
      <c r="AA18" s="101"/>
      <c r="AB18" s="101">
        <v>6</v>
      </c>
      <c r="AC18" s="100"/>
      <c r="AD18" s="100"/>
      <c r="AE18" s="99"/>
      <c r="AF18" s="99"/>
      <c r="AG18" s="99"/>
      <c r="AH18" s="99"/>
      <c r="AI18" s="99"/>
      <c r="AJ18" s="99"/>
      <c r="AK18" s="99"/>
      <c r="AL18" s="98"/>
      <c r="AM18" s="98"/>
      <c r="AN18" s="98"/>
      <c r="AO18" s="163"/>
      <c r="AP18" s="164"/>
      <c r="AQ18" s="163"/>
      <c r="AR18" s="164"/>
      <c r="AS18" s="163"/>
      <c r="AT18" s="164"/>
      <c r="AU18" s="131" t="str">
        <f t="shared" ref="AU18:AV20" si="51">AQ8</f>
        <v>Müller Vladimír</v>
      </c>
      <c r="AV18" s="131">
        <f t="shared" si="51"/>
        <v>0</v>
      </c>
      <c r="AW18" s="98"/>
      <c r="AX18" s="98"/>
      <c r="AY18" s="98"/>
    </row>
    <row r="19" spans="1:51" ht="19.05" customHeight="1">
      <c r="A19" s="192" t="s">
        <v>8</v>
      </c>
      <c r="B19" s="190" t="str">
        <f>AS5</f>
        <v>Za Řekou</v>
      </c>
      <c r="C19" s="104"/>
      <c r="D19" s="4">
        <f t="shared" ref="D19" si="52">E20+E21+E22</f>
        <v>4</v>
      </c>
      <c r="E19" s="4"/>
      <c r="F19" s="105" t="s">
        <v>10</v>
      </c>
      <c r="G19" s="105"/>
      <c r="H19" s="4">
        <f t="shared" ref="H19" si="53">G20+G21+G22</f>
        <v>0</v>
      </c>
      <c r="I19" s="193" t="str">
        <f>V14</f>
        <v>Jadran</v>
      </c>
      <c r="J19" s="106"/>
      <c r="K19" s="107"/>
      <c r="L19" s="190" t="str">
        <f>AO5</f>
        <v>Alfa</v>
      </c>
      <c r="M19" s="104"/>
      <c r="N19" s="4">
        <f t="shared" ref="N19" si="54">O20+O21+O22</f>
        <v>3</v>
      </c>
      <c r="O19" s="4"/>
      <c r="P19" s="105" t="s">
        <v>10</v>
      </c>
      <c r="Q19" s="105"/>
      <c r="R19" s="4">
        <f t="shared" ref="R19" si="55">Q20+Q21+Q22</f>
        <v>1</v>
      </c>
      <c r="S19" s="193" t="str">
        <f>B14</f>
        <v>Baracuda</v>
      </c>
      <c r="T19" s="106"/>
      <c r="U19" s="107"/>
      <c r="V19" s="190" t="str">
        <f>AQ5</f>
        <v>Splav</v>
      </c>
      <c r="W19" s="104"/>
      <c r="X19" s="4">
        <f t="shared" ref="X19" si="56">Y20+Y21+Y22</f>
        <v>4</v>
      </c>
      <c r="Y19" s="4"/>
      <c r="Z19" s="105" t="s">
        <v>10</v>
      </c>
      <c r="AA19" s="105"/>
      <c r="AB19" s="4">
        <f t="shared" ref="AB19" si="57">AA20+AA21+AA22</f>
        <v>0</v>
      </c>
      <c r="AC19" s="193" t="str">
        <f>I14</f>
        <v>Chozrasčot</v>
      </c>
      <c r="AD19" s="106"/>
      <c r="AE19" s="99"/>
      <c r="AF19" s="99"/>
      <c r="AG19" s="99"/>
      <c r="AH19" s="99"/>
      <c r="AI19" s="99"/>
      <c r="AJ19" s="99"/>
      <c r="AK19" s="98"/>
      <c r="AL19" s="98"/>
      <c r="AM19" s="98"/>
      <c r="AN19" s="98"/>
      <c r="AO19" s="163"/>
      <c r="AP19" s="164"/>
      <c r="AQ19" s="163"/>
      <c r="AR19" s="164"/>
      <c r="AS19" s="163"/>
      <c r="AT19" s="164"/>
      <c r="AU19" s="131">
        <f t="shared" si="51"/>
        <v>0</v>
      </c>
      <c r="AV19" s="131">
        <f t="shared" si="51"/>
        <v>0</v>
      </c>
      <c r="AW19" s="98"/>
      <c r="AX19" s="98"/>
      <c r="AY19" s="98"/>
    </row>
    <row r="20" spans="1:51" ht="23.1" customHeight="1">
      <c r="A20" s="192"/>
      <c r="B20" s="191"/>
      <c r="C20" s="112" t="s">
        <v>21</v>
      </c>
      <c r="D20" s="113">
        <f>IF(D21+D22&gt;0,C21+D21+C22+D22,0)</f>
        <v>358</v>
      </c>
      <c r="E20" s="114">
        <f t="shared" ref="E20" si="58">IF(D20&gt;0,IF(D20&gt;H20,2,IF(D20=H20,1,0)),0)</f>
        <v>2</v>
      </c>
      <c r="F20" s="115" t="s">
        <v>11</v>
      </c>
      <c r="G20" s="116">
        <f t="shared" ref="G20" si="59">IF(H20&gt;0,IF(H20&gt;D20,2,IF(H20=D20,1,0)),0)</f>
        <v>0</v>
      </c>
      <c r="H20" s="113">
        <f>IF(H21+H22&gt;0,H21+J21+H22+J22,0)</f>
        <v>331</v>
      </c>
      <c r="I20" s="194"/>
      <c r="J20" s="112" t="s">
        <v>21</v>
      </c>
      <c r="K20" s="117"/>
      <c r="L20" s="191"/>
      <c r="M20" s="112" t="s">
        <v>21</v>
      </c>
      <c r="N20" s="113">
        <f>IF(N21+N22&gt;0,M21+N21+M22+N22,0)</f>
        <v>381</v>
      </c>
      <c r="O20" s="114">
        <f t="shared" ref="O20" si="60">IF(N20&gt;0,IF(N20&gt;R20,2,IF(N20=R20,1,0)),0)</f>
        <v>2</v>
      </c>
      <c r="P20" s="115" t="s">
        <v>11</v>
      </c>
      <c r="Q20" s="116">
        <f t="shared" ref="Q20" si="61">IF(R20&gt;0,IF(R20&gt;N20,2,IF(R20=N20,1,0)),0)</f>
        <v>0</v>
      </c>
      <c r="R20" s="113">
        <f>IF(R21+R22&gt;0,R21+T21+R22+T22,0)</f>
        <v>378</v>
      </c>
      <c r="S20" s="194"/>
      <c r="T20" s="112" t="s">
        <v>21</v>
      </c>
      <c r="U20" s="117"/>
      <c r="V20" s="191"/>
      <c r="W20" s="112" t="s">
        <v>21</v>
      </c>
      <c r="X20" s="113">
        <f>IF(X21+X22&gt;0,W21+X21+W22+X22,0)</f>
        <v>361</v>
      </c>
      <c r="Y20" s="114">
        <f t="shared" ref="Y20" si="62">IF(X20&gt;0,IF(X20&gt;AB20,2,IF(X20=AB20,1,0)),0)</f>
        <v>2</v>
      </c>
      <c r="Z20" s="115" t="s">
        <v>11</v>
      </c>
      <c r="AA20" s="116">
        <f t="shared" ref="AA20" si="63">IF(AB20&gt;0,IF(AB20&gt;X20,2,IF(AB20=X20,1,0)),0)</f>
        <v>0</v>
      </c>
      <c r="AB20" s="113">
        <f>IF(AB21+AB22&gt;0,AB21+AD21+AB22+AD22,0)</f>
        <v>344</v>
      </c>
      <c r="AC20" s="194"/>
      <c r="AD20" s="112" t="s">
        <v>21</v>
      </c>
      <c r="AE20" s="99"/>
      <c r="AF20" s="99"/>
      <c r="AG20" s="99"/>
      <c r="AH20" s="99"/>
      <c r="AI20" s="99"/>
      <c r="AJ20" s="99"/>
      <c r="AK20" s="99"/>
      <c r="AL20" s="98"/>
      <c r="AM20" s="98"/>
      <c r="AN20" s="98"/>
      <c r="AO20" s="98"/>
      <c r="AP20" s="98"/>
      <c r="AQ20" s="98"/>
      <c r="AR20" s="98"/>
      <c r="AS20" s="98"/>
      <c r="AT20" s="98"/>
      <c r="AU20" s="131">
        <f t="shared" si="51"/>
        <v>0</v>
      </c>
      <c r="AV20" s="131">
        <f t="shared" si="51"/>
        <v>0</v>
      </c>
      <c r="AW20" s="98"/>
      <c r="AX20" s="98"/>
      <c r="AY20" s="98"/>
    </row>
    <row r="21" spans="1:51">
      <c r="A21" s="192"/>
      <c r="B21" s="6" t="s">
        <v>13</v>
      </c>
      <c r="C21" s="120">
        <f t="shared" ref="C21:C22" si="64">VLOOKUP(B21,$AU$13:$AV$36,2,FALSE)</f>
        <v>8</v>
      </c>
      <c r="D21" s="5">
        <v>170</v>
      </c>
      <c r="E21" s="121">
        <f t="shared" ref="E21:E22" si="65">IF(D21&gt;0,IF(D21+C21&gt;H21+J21,1,IF(D21+C21=H21+J21,0.5,0)),0)</f>
        <v>1</v>
      </c>
      <c r="F21" s="122" t="s">
        <v>10</v>
      </c>
      <c r="G21" s="123">
        <f t="shared" ref="G21:G22" si="66">IF(H21&gt;0,IF(H21+J21&gt;D21+C21,1,IF(H21+J21=D21+C21,0.5,0)),0)</f>
        <v>0</v>
      </c>
      <c r="H21" s="10">
        <v>164</v>
      </c>
      <c r="I21" s="8" t="s">
        <v>55</v>
      </c>
      <c r="J21" s="120">
        <f t="shared" ref="J21:J22" si="67">VLOOKUP(I21,$AU$13:$AV$36,2,FALSE)</f>
        <v>0</v>
      </c>
      <c r="K21" s="117"/>
      <c r="L21" s="6" t="s">
        <v>28</v>
      </c>
      <c r="M21" s="120">
        <f t="shared" ref="M21:M22" si="68">VLOOKUP(L21,$AU$13:$AV$36,2,FALSE)</f>
        <v>0</v>
      </c>
      <c r="N21" s="5">
        <v>221</v>
      </c>
      <c r="O21" s="121">
        <f t="shared" ref="O21:O22" si="69">IF(N21&gt;0,IF(N21+M21&gt;R21+T21,1,IF(N21+M21=R21+T21,0.5,0)),0)</f>
        <v>1</v>
      </c>
      <c r="P21" s="122" t="s">
        <v>10</v>
      </c>
      <c r="Q21" s="123">
        <f t="shared" ref="Q21:Q22" si="70">IF(R21&gt;0,IF(R21+T21&gt;N21+M21,1,IF(R21+T21=N21+M21,0.5,0)),0)</f>
        <v>0</v>
      </c>
      <c r="R21" s="10">
        <v>176</v>
      </c>
      <c r="S21" s="8" t="s">
        <v>30</v>
      </c>
      <c r="T21" s="120">
        <f t="shared" ref="T21:T22" si="71">VLOOKUP(S21,$AU$13:$AV$36,2,FALSE)</f>
        <v>0</v>
      </c>
      <c r="U21" s="117"/>
      <c r="V21" s="6" t="s">
        <v>31</v>
      </c>
      <c r="W21" s="120">
        <f t="shared" ref="W21:W22" si="72">VLOOKUP(V21,$AU$13:$AV$36,2,FALSE)</f>
        <v>0</v>
      </c>
      <c r="X21" s="5">
        <v>190</v>
      </c>
      <c r="Y21" s="121">
        <f t="shared" ref="Y21:Y22" si="73">IF(X21&gt;0,IF(X21+W21&gt;AB21+AD21,1,IF(X21+W21=AB21+AD21,0.5,0)),0)</f>
        <v>1</v>
      </c>
      <c r="Z21" s="122" t="s">
        <v>10</v>
      </c>
      <c r="AA21" s="123">
        <f t="shared" ref="AA21:AA22" si="74">IF(AB21&gt;0,IF(AB21+AD21&gt;X21+W21,1,IF(AB21+AD21=X21+W21,0.5,0)),0)</f>
        <v>0</v>
      </c>
      <c r="AB21" s="10">
        <v>178</v>
      </c>
      <c r="AC21" s="6" t="s">
        <v>14</v>
      </c>
      <c r="AD21" s="120">
        <f t="shared" ref="AD21:AD22" si="75">VLOOKUP(AC21,$AU$13:$AV$36,2,FALSE)</f>
        <v>0</v>
      </c>
      <c r="AE21" s="99"/>
      <c r="AF21" s="99"/>
      <c r="AG21" s="99"/>
      <c r="AH21" s="99"/>
      <c r="AI21" s="99"/>
      <c r="AJ21" s="99"/>
      <c r="AK21" s="99"/>
      <c r="AL21" s="98"/>
      <c r="AM21" s="98"/>
      <c r="AN21" s="98"/>
      <c r="AO21" s="98"/>
      <c r="AP21" s="98"/>
      <c r="AQ21" s="98"/>
      <c r="AR21" s="98"/>
      <c r="AS21" s="98"/>
      <c r="AT21" s="98"/>
      <c r="AU21" s="131" t="str">
        <f>AS7</f>
        <v>Orság Karel</v>
      </c>
      <c r="AV21" s="131">
        <f>AT7</f>
        <v>0</v>
      </c>
      <c r="AW21" s="98"/>
      <c r="AX21" s="98"/>
      <c r="AY21" s="98"/>
    </row>
    <row r="22" spans="1:51" ht="13.6" thickBot="1">
      <c r="A22" s="192"/>
      <c r="B22" s="6" t="s">
        <v>16</v>
      </c>
      <c r="C22" s="120">
        <f t="shared" si="64"/>
        <v>0</v>
      </c>
      <c r="D22" s="12">
        <v>180</v>
      </c>
      <c r="E22" s="126">
        <f t="shared" si="65"/>
        <v>1</v>
      </c>
      <c r="F22" s="127" t="s">
        <v>10</v>
      </c>
      <c r="G22" s="128">
        <f t="shared" si="66"/>
        <v>0</v>
      </c>
      <c r="H22" s="11">
        <v>167</v>
      </c>
      <c r="I22" s="8" t="s">
        <v>15</v>
      </c>
      <c r="J22" s="120">
        <f t="shared" si="67"/>
        <v>0</v>
      </c>
      <c r="K22" s="129"/>
      <c r="L22" s="6" t="s">
        <v>12</v>
      </c>
      <c r="M22" s="120">
        <f t="shared" si="68"/>
        <v>0</v>
      </c>
      <c r="N22" s="12">
        <v>160</v>
      </c>
      <c r="O22" s="126">
        <f t="shared" si="69"/>
        <v>0</v>
      </c>
      <c r="P22" s="127" t="s">
        <v>10</v>
      </c>
      <c r="Q22" s="128">
        <f t="shared" si="70"/>
        <v>1</v>
      </c>
      <c r="R22" s="11">
        <v>194</v>
      </c>
      <c r="S22" s="8" t="s">
        <v>29</v>
      </c>
      <c r="T22" s="120">
        <f t="shared" si="71"/>
        <v>8</v>
      </c>
      <c r="U22" s="129"/>
      <c r="V22" s="6" t="s">
        <v>18</v>
      </c>
      <c r="W22" s="120">
        <f t="shared" si="72"/>
        <v>0</v>
      </c>
      <c r="X22" s="12">
        <v>171</v>
      </c>
      <c r="Y22" s="126">
        <f t="shared" si="73"/>
        <v>1</v>
      </c>
      <c r="Z22" s="127" t="s">
        <v>10</v>
      </c>
      <c r="AA22" s="128">
        <f t="shared" si="74"/>
        <v>0</v>
      </c>
      <c r="AB22" s="11">
        <v>158</v>
      </c>
      <c r="AC22" s="6" t="s">
        <v>17</v>
      </c>
      <c r="AD22" s="120">
        <f t="shared" si="75"/>
        <v>8</v>
      </c>
      <c r="AE22" s="99"/>
      <c r="AF22" s="99"/>
      <c r="AG22" s="99"/>
      <c r="AH22" s="99"/>
      <c r="AI22" s="99"/>
      <c r="AJ22" s="99"/>
      <c r="AK22" s="99"/>
      <c r="AL22" s="98"/>
      <c r="AM22" s="98"/>
      <c r="AN22" s="98"/>
      <c r="AO22" s="98"/>
      <c r="AP22" s="98"/>
      <c r="AQ22" s="98"/>
      <c r="AR22" s="98"/>
      <c r="AS22" s="98"/>
      <c r="AT22" s="98"/>
      <c r="AU22" s="131" t="str">
        <f t="shared" ref="AU22:AV24" si="76">AS8</f>
        <v>Orságová Jana</v>
      </c>
      <c r="AV22" s="131">
        <f t="shared" si="76"/>
        <v>8</v>
      </c>
      <c r="AW22" s="98"/>
      <c r="AX22" s="98"/>
      <c r="AY22" s="98"/>
    </row>
    <row r="23" spans="1:51" ht="14.95" customHeight="1" thickBot="1">
      <c r="A23" s="130"/>
      <c r="B23" s="100"/>
      <c r="C23" s="100"/>
      <c r="D23" s="101">
        <v>1</v>
      </c>
      <c r="E23" s="101"/>
      <c r="F23" s="101" t="s">
        <v>10</v>
      </c>
      <c r="G23" s="101"/>
      <c r="H23" s="101">
        <v>2</v>
      </c>
      <c r="I23" s="100"/>
      <c r="J23" s="100"/>
      <c r="K23" s="102"/>
      <c r="L23" s="100"/>
      <c r="M23" s="100"/>
      <c r="N23" s="101">
        <v>3</v>
      </c>
      <c r="O23" s="101"/>
      <c r="P23" s="101" t="s">
        <v>10</v>
      </c>
      <c r="Q23" s="101"/>
      <c r="R23" s="101">
        <v>4</v>
      </c>
      <c r="S23" s="100"/>
      <c r="T23" s="100"/>
      <c r="U23" s="102"/>
      <c r="V23" s="100"/>
      <c r="W23" s="100"/>
      <c r="X23" s="101">
        <v>5</v>
      </c>
      <c r="Y23" s="101"/>
      <c r="Z23" s="101" t="s">
        <v>10</v>
      </c>
      <c r="AA23" s="101"/>
      <c r="AB23" s="101">
        <v>6</v>
      </c>
      <c r="AC23" s="100"/>
      <c r="AD23" s="100"/>
      <c r="AE23" s="99"/>
      <c r="AF23" s="99"/>
      <c r="AG23" s="99"/>
      <c r="AH23" s="99"/>
      <c r="AI23" s="99"/>
      <c r="AJ23" s="99"/>
      <c r="AK23" s="99"/>
      <c r="AL23" s="98"/>
      <c r="AM23" s="98"/>
      <c r="AN23" s="98"/>
      <c r="AO23" s="98"/>
      <c r="AP23" s="98"/>
      <c r="AQ23" s="98"/>
      <c r="AR23" s="98"/>
      <c r="AS23" s="98"/>
      <c r="AT23" s="98"/>
      <c r="AU23" s="131">
        <f t="shared" si="76"/>
        <v>0</v>
      </c>
      <c r="AV23" s="131">
        <f t="shared" si="76"/>
        <v>0</v>
      </c>
      <c r="AW23" s="98"/>
      <c r="AX23" s="98"/>
      <c r="AY23" s="98"/>
    </row>
    <row r="24" spans="1:51" ht="19.05" customHeight="1">
      <c r="A24" s="192" t="s">
        <v>9</v>
      </c>
      <c r="B24" s="190" t="str">
        <f>AO5</f>
        <v>Alfa</v>
      </c>
      <c r="C24" s="104"/>
      <c r="D24" s="4">
        <f t="shared" ref="D24" si="77">E25+E26+E27</f>
        <v>3</v>
      </c>
      <c r="E24" s="4"/>
      <c r="F24" s="105" t="s">
        <v>10</v>
      </c>
      <c r="G24" s="105"/>
      <c r="H24" s="4">
        <f t="shared" ref="H24" si="78">G25+G26+G27</f>
        <v>1</v>
      </c>
      <c r="I24" s="193" t="str">
        <f>AQ5</f>
        <v>Splav</v>
      </c>
      <c r="J24" s="106"/>
      <c r="K24" s="107"/>
      <c r="L24" s="190" t="str">
        <f>AS5</f>
        <v>Za Řekou</v>
      </c>
      <c r="M24" s="104"/>
      <c r="N24" s="4">
        <f t="shared" ref="N24" si="79">O25+O26+O27</f>
        <v>0</v>
      </c>
      <c r="O24" s="4"/>
      <c r="P24" s="105" t="s">
        <v>10</v>
      </c>
      <c r="Q24" s="105"/>
      <c r="R24" s="4">
        <f t="shared" ref="R24" si="80">Q25+Q26+Q27</f>
        <v>4</v>
      </c>
      <c r="S24" s="193" t="str">
        <f>AC19</f>
        <v>Chozrasčot</v>
      </c>
      <c r="T24" s="106"/>
      <c r="U24" s="107"/>
      <c r="V24" s="190" t="str">
        <f>S19</f>
        <v>Baracuda</v>
      </c>
      <c r="W24" s="104"/>
      <c r="X24" s="4">
        <f t="shared" ref="X24" si="81">Y25+Y26+Y27</f>
        <v>3</v>
      </c>
      <c r="Y24" s="4"/>
      <c r="Z24" s="105" t="s">
        <v>10</v>
      </c>
      <c r="AA24" s="105"/>
      <c r="AB24" s="4">
        <f t="shared" ref="AB24" si="82">AA25+AA26+AA27</f>
        <v>1</v>
      </c>
      <c r="AC24" s="193" t="str">
        <f>I19</f>
        <v>Jadran</v>
      </c>
      <c r="AD24" s="106"/>
      <c r="AE24" s="99"/>
      <c r="AF24" s="99"/>
      <c r="AG24" s="99"/>
      <c r="AH24" s="99"/>
      <c r="AI24" s="99"/>
      <c r="AJ24" s="99"/>
      <c r="AK24" s="99"/>
      <c r="AL24" s="98"/>
      <c r="AM24" s="98"/>
      <c r="AN24" s="98"/>
      <c r="AO24" s="98"/>
      <c r="AP24" s="98"/>
      <c r="AQ24" s="98"/>
      <c r="AR24" s="98"/>
      <c r="AS24" s="98"/>
      <c r="AT24" s="98"/>
      <c r="AU24" s="131">
        <f t="shared" si="76"/>
        <v>0</v>
      </c>
      <c r="AV24" s="131">
        <f t="shared" si="76"/>
        <v>0</v>
      </c>
      <c r="AW24" s="98"/>
      <c r="AX24" s="98"/>
      <c r="AY24" s="98"/>
    </row>
    <row r="25" spans="1:51" ht="23.1" customHeight="1">
      <c r="A25" s="192"/>
      <c r="B25" s="191"/>
      <c r="C25" s="112" t="s">
        <v>21</v>
      </c>
      <c r="D25" s="113">
        <f>IF(D26+D27&gt;0,C26+D26+C27+D27,0)</f>
        <v>318</v>
      </c>
      <c r="E25" s="114">
        <f t="shared" ref="E25" si="83">IF(D25&gt;0,IF(D25&gt;H25,2,IF(D25=H25,1,0)),0)</f>
        <v>2</v>
      </c>
      <c r="F25" s="115" t="s">
        <v>11</v>
      </c>
      <c r="G25" s="116">
        <f t="shared" ref="G25" si="84">IF(H25&gt;0,IF(H25&gt;D25,2,IF(H25=D25,1,0)),0)</f>
        <v>0</v>
      </c>
      <c r="H25" s="113">
        <f>IF(H26+H27&gt;0,H26+J26+H27+J27,0)</f>
        <v>313</v>
      </c>
      <c r="I25" s="194"/>
      <c r="J25" s="112" t="s">
        <v>21</v>
      </c>
      <c r="K25" s="117"/>
      <c r="L25" s="191"/>
      <c r="M25" s="112" t="s">
        <v>21</v>
      </c>
      <c r="N25" s="113">
        <f>IF(N26+N27&gt;0,M26+N26+M27+N27,0)</f>
        <v>332</v>
      </c>
      <c r="O25" s="114">
        <f t="shared" ref="O25" si="85">IF(N25&gt;0,IF(N25&gt;R25,2,IF(N25=R25,1,0)),0)</f>
        <v>0</v>
      </c>
      <c r="P25" s="115" t="s">
        <v>11</v>
      </c>
      <c r="Q25" s="116">
        <f t="shared" ref="Q25" si="86">IF(R25&gt;0,IF(R25&gt;N25,2,IF(R25=N25,1,0)),0)</f>
        <v>2</v>
      </c>
      <c r="R25" s="113">
        <f>IF(R26+R27&gt;0,R26+T26+R27+T27,0)</f>
        <v>387</v>
      </c>
      <c r="S25" s="194"/>
      <c r="T25" s="112" t="s">
        <v>21</v>
      </c>
      <c r="U25" s="117"/>
      <c r="V25" s="191"/>
      <c r="W25" s="112" t="s">
        <v>21</v>
      </c>
      <c r="X25" s="113">
        <f>IF(X26+X27&gt;0,W26+X26+W27+X27,0)</f>
        <v>369</v>
      </c>
      <c r="Y25" s="114">
        <f t="shared" ref="Y25" si="87">IF(X25&gt;0,IF(X25&gt;AB25,2,IF(X25=AB25,1,0)),0)</f>
        <v>2</v>
      </c>
      <c r="Z25" s="115" t="s">
        <v>11</v>
      </c>
      <c r="AA25" s="116">
        <f t="shared" ref="AA25" si="88">IF(AB25&gt;0,IF(AB25&gt;X25,2,IF(AB25=X25,1,0)),0)</f>
        <v>0</v>
      </c>
      <c r="AB25" s="113">
        <f>IF(AB26+AB27&gt;0,AB26+AD26+AB27+AD27,0)</f>
        <v>362</v>
      </c>
      <c r="AC25" s="194"/>
      <c r="AD25" s="112" t="s">
        <v>21</v>
      </c>
      <c r="AE25" s="99"/>
      <c r="AF25" s="99"/>
      <c r="AG25" s="99"/>
      <c r="AH25" s="99"/>
      <c r="AI25" s="99"/>
      <c r="AJ25" s="99"/>
      <c r="AK25" s="99"/>
      <c r="AL25" s="98"/>
      <c r="AM25" s="98"/>
      <c r="AN25" s="98"/>
      <c r="AO25" s="98"/>
      <c r="AP25" s="98"/>
      <c r="AQ25" s="98"/>
      <c r="AR25" s="98"/>
      <c r="AS25" s="98"/>
      <c r="AT25" s="98"/>
      <c r="AU25" s="131" t="str">
        <f>AU7</f>
        <v>Klusáčková Dana</v>
      </c>
      <c r="AV25" s="131">
        <f>AV7</f>
        <v>8</v>
      </c>
      <c r="AW25" s="98"/>
      <c r="AX25" s="98"/>
      <c r="AY25" s="98"/>
    </row>
    <row r="26" spans="1:51">
      <c r="A26" s="192"/>
      <c r="B26" s="6" t="s">
        <v>28</v>
      </c>
      <c r="C26" s="120">
        <f t="shared" ref="C26:C27" si="89">VLOOKUP(B26,$AU$13:$AV$36,2,FALSE)</f>
        <v>0</v>
      </c>
      <c r="D26" s="5">
        <v>160</v>
      </c>
      <c r="E26" s="121">
        <f t="shared" ref="E26:E27" si="90">IF(D26&gt;0,IF(D26+C26&gt;H26+J26,1,IF(D26+C26=H26+J26,0.5,0)),0)</f>
        <v>1</v>
      </c>
      <c r="F26" s="122" t="s">
        <v>10</v>
      </c>
      <c r="G26" s="123">
        <f t="shared" ref="G26:G27" si="91">IF(H26&gt;0,IF(H26+J26&gt;D26+C26,1,IF(H26+J26=D26+C26,0.5,0)),0)</f>
        <v>0</v>
      </c>
      <c r="H26" s="10">
        <v>144</v>
      </c>
      <c r="I26" s="8" t="s">
        <v>31</v>
      </c>
      <c r="J26" s="120">
        <f t="shared" ref="J26:J27" si="92">VLOOKUP(I26,$AU$13:$AV$36,2,FALSE)</f>
        <v>0</v>
      </c>
      <c r="K26" s="117"/>
      <c r="L26" s="6" t="s">
        <v>13</v>
      </c>
      <c r="M26" s="120">
        <f t="shared" ref="M26:M27" si="93">VLOOKUP(L26,$AU$13:$AV$36,2,FALSE)</f>
        <v>8</v>
      </c>
      <c r="N26" s="5">
        <v>109</v>
      </c>
      <c r="O26" s="121">
        <f t="shared" ref="O26:O27" si="94">IF(N26&gt;0,IF(N26+M26&gt;R26+T26,1,IF(N26+M26=R26+T26,0.5,0)),0)</f>
        <v>0</v>
      </c>
      <c r="P26" s="122" t="s">
        <v>10</v>
      </c>
      <c r="Q26" s="123">
        <f t="shared" ref="Q26:Q27" si="95">IF(R26&gt;0,IF(R26+T26&gt;N26+M26,1,IF(R26+T26=N26+M26,0.5,0)),0)</f>
        <v>1</v>
      </c>
      <c r="R26" s="10">
        <v>171</v>
      </c>
      <c r="S26" s="6" t="s">
        <v>14</v>
      </c>
      <c r="T26" s="120">
        <f t="shared" ref="T26:T27" si="96">VLOOKUP(S26,$AU$13:$AV$36,2,FALSE)</f>
        <v>0</v>
      </c>
      <c r="U26" s="117"/>
      <c r="V26" s="6" t="s">
        <v>30</v>
      </c>
      <c r="W26" s="120">
        <f t="shared" ref="W26:W27" si="97">VLOOKUP(V26,$AU$13:$AV$36,2,FALSE)</f>
        <v>0</v>
      </c>
      <c r="X26" s="5">
        <v>176</v>
      </c>
      <c r="Y26" s="121">
        <f t="shared" ref="Y26:Y27" si="98">IF(X26&gt;0,IF(X26+W26&gt;AB26+AD26,1,IF(X26+W26=AB26+AD26,0.5,0)),0)</f>
        <v>0</v>
      </c>
      <c r="Z26" s="122" t="s">
        <v>10</v>
      </c>
      <c r="AA26" s="123">
        <f t="shared" ref="AA26:AA27" si="99">IF(AB26&gt;0,IF(AB26+AD26&gt;X26+W26,1,IF(AB26+AD26=X26+W26,0.5,0)),0)</f>
        <v>1</v>
      </c>
      <c r="AB26" s="10">
        <v>179</v>
      </c>
      <c r="AC26" s="8" t="s">
        <v>55</v>
      </c>
      <c r="AD26" s="120">
        <f t="shared" ref="AD26:AD27" si="100">VLOOKUP(AC26,$AU$13:$AV$36,2,FALSE)</f>
        <v>0</v>
      </c>
      <c r="AE26" s="99"/>
      <c r="AF26" s="99"/>
      <c r="AG26" s="99"/>
      <c r="AH26" s="99"/>
      <c r="AI26" s="99"/>
      <c r="AJ26" s="99"/>
      <c r="AK26" s="99"/>
      <c r="AL26" s="98"/>
      <c r="AM26" s="98"/>
      <c r="AN26" s="98"/>
      <c r="AO26" s="98"/>
      <c r="AP26" s="98"/>
      <c r="AQ26" s="98"/>
      <c r="AR26" s="98"/>
      <c r="AS26" s="98"/>
      <c r="AT26" s="98"/>
      <c r="AU26" s="131" t="str">
        <f t="shared" ref="AU26:AV28" si="101">AU8</f>
        <v>Klusáček Jiří</v>
      </c>
      <c r="AV26" s="131">
        <f t="shared" si="101"/>
        <v>0</v>
      </c>
      <c r="AW26" s="98"/>
      <c r="AX26" s="98"/>
      <c r="AY26" s="98"/>
    </row>
    <row r="27" spans="1:51" ht="13.6" thickBot="1">
      <c r="A27" s="192"/>
      <c r="B27" s="7" t="s">
        <v>12</v>
      </c>
      <c r="C27" s="132">
        <f t="shared" si="89"/>
        <v>0</v>
      </c>
      <c r="D27" s="12">
        <v>158</v>
      </c>
      <c r="E27" s="126">
        <f t="shared" si="90"/>
        <v>0</v>
      </c>
      <c r="F27" s="127" t="s">
        <v>10</v>
      </c>
      <c r="G27" s="128">
        <f t="shared" si="91"/>
        <v>1</v>
      </c>
      <c r="H27" s="11">
        <v>169</v>
      </c>
      <c r="I27" s="9" t="s">
        <v>18</v>
      </c>
      <c r="J27" s="132">
        <f t="shared" si="92"/>
        <v>0</v>
      </c>
      <c r="K27" s="129"/>
      <c r="L27" s="7" t="s">
        <v>16</v>
      </c>
      <c r="M27" s="132">
        <f t="shared" si="93"/>
        <v>0</v>
      </c>
      <c r="N27" s="12">
        <v>215</v>
      </c>
      <c r="O27" s="126">
        <f t="shared" si="94"/>
        <v>0</v>
      </c>
      <c r="P27" s="127" t="s">
        <v>10</v>
      </c>
      <c r="Q27" s="128">
        <f t="shared" si="95"/>
        <v>1</v>
      </c>
      <c r="R27" s="11">
        <v>208</v>
      </c>
      <c r="S27" s="7" t="s">
        <v>17</v>
      </c>
      <c r="T27" s="132">
        <f t="shared" si="96"/>
        <v>8</v>
      </c>
      <c r="U27" s="129"/>
      <c r="V27" s="7" t="s">
        <v>29</v>
      </c>
      <c r="W27" s="132">
        <f t="shared" si="97"/>
        <v>8</v>
      </c>
      <c r="X27" s="12">
        <v>185</v>
      </c>
      <c r="Y27" s="126">
        <f t="shared" si="98"/>
        <v>1</v>
      </c>
      <c r="Z27" s="127" t="s">
        <v>10</v>
      </c>
      <c r="AA27" s="128">
        <f t="shared" si="99"/>
        <v>0</v>
      </c>
      <c r="AB27" s="11">
        <v>183</v>
      </c>
      <c r="AC27" s="9" t="s">
        <v>15</v>
      </c>
      <c r="AD27" s="132">
        <f t="shared" si="100"/>
        <v>0</v>
      </c>
      <c r="AE27" s="99"/>
      <c r="AF27" s="99"/>
      <c r="AG27" s="99"/>
      <c r="AH27" s="99"/>
      <c r="AI27" s="99"/>
      <c r="AJ27" s="99"/>
      <c r="AK27" s="99"/>
      <c r="AL27" s="98"/>
      <c r="AM27" s="98"/>
      <c r="AN27" s="98"/>
      <c r="AO27" s="98"/>
      <c r="AP27" s="98"/>
      <c r="AQ27" s="98"/>
      <c r="AR27" s="98"/>
      <c r="AS27" s="98"/>
      <c r="AT27" s="98"/>
      <c r="AU27" s="131">
        <f t="shared" si="101"/>
        <v>0</v>
      </c>
      <c r="AV27" s="131">
        <f t="shared" si="101"/>
        <v>0</v>
      </c>
      <c r="AW27" s="98"/>
      <c r="AX27" s="98"/>
      <c r="AY27" s="98"/>
    </row>
    <row r="28" spans="1:51">
      <c r="A28" s="130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33"/>
      <c r="Q28" s="117"/>
      <c r="R28" s="117"/>
      <c r="S28" s="117"/>
      <c r="T28" s="117"/>
      <c r="U28" s="117"/>
      <c r="V28" s="133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8"/>
      <c r="AM28" s="98"/>
      <c r="AN28" s="98"/>
      <c r="AO28" s="98"/>
      <c r="AP28" s="98"/>
      <c r="AQ28" s="98"/>
      <c r="AR28" s="98"/>
      <c r="AS28" s="98"/>
      <c r="AT28" s="98"/>
      <c r="AU28" s="131">
        <f t="shared" si="101"/>
        <v>0</v>
      </c>
      <c r="AV28" s="131">
        <f t="shared" si="101"/>
        <v>0</v>
      </c>
      <c r="AW28" s="98"/>
      <c r="AX28" s="98"/>
      <c r="AY28" s="98"/>
    </row>
    <row r="29" spans="1:51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131" t="str">
        <f>AW7</f>
        <v>Fabrigerová Anna</v>
      </c>
      <c r="AV29" s="131">
        <f>AX7</f>
        <v>8</v>
      </c>
      <c r="AW29" s="98"/>
      <c r="AX29" s="98"/>
      <c r="AY29" s="98"/>
    </row>
    <row r="30" spans="1:51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131" t="str">
        <f t="shared" ref="AU30:AV32" si="102">AW8</f>
        <v>Dvořák Radek</v>
      </c>
      <c r="AV30" s="131">
        <f t="shared" si="102"/>
        <v>0</v>
      </c>
      <c r="AW30" s="98"/>
      <c r="AX30" s="98"/>
      <c r="AY30" s="98"/>
    </row>
    <row r="31" spans="1:51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131">
        <f t="shared" si="102"/>
        <v>0</v>
      </c>
      <c r="AV31" s="131">
        <f t="shared" si="102"/>
        <v>0</v>
      </c>
      <c r="AW31" s="98"/>
      <c r="AX31" s="98"/>
      <c r="AY31" s="98"/>
    </row>
    <row r="32" spans="1:51" ht="12.75" customHeight="1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8"/>
      <c r="X32" s="98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1"/>
      <c r="AP32" s="202"/>
      <c r="AQ32" s="201"/>
      <c r="AR32" s="202"/>
      <c r="AS32" s="98"/>
      <c r="AT32" s="98"/>
      <c r="AU32" s="131">
        <f t="shared" si="102"/>
        <v>0</v>
      </c>
      <c r="AV32" s="131">
        <f t="shared" si="102"/>
        <v>0</v>
      </c>
      <c r="AW32" s="98"/>
      <c r="AX32" s="98"/>
      <c r="AY32" s="98"/>
    </row>
    <row r="33" spans="1:5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8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1"/>
      <c r="AP33" s="202"/>
      <c r="AQ33" s="201"/>
      <c r="AR33" s="202"/>
      <c r="AS33" s="98"/>
      <c r="AT33" s="98"/>
      <c r="AU33" s="131" t="str">
        <f>AY7</f>
        <v>Mihulka Josef</v>
      </c>
      <c r="AV33" s="131">
        <f>AZ7</f>
        <v>0</v>
      </c>
      <c r="AW33" s="98"/>
      <c r="AX33" s="98"/>
      <c r="AY33" s="98"/>
    </row>
    <row r="34" spans="1:51" ht="13.6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8"/>
      <c r="Y34" s="134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201"/>
      <c r="AP34" s="202"/>
      <c r="AQ34" s="201"/>
      <c r="AR34" s="202"/>
      <c r="AS34" s="98"/>
      <c r="AT34" s="98"/>
      <c r="AU34" s="131" t="str">
        <f t="shared" ref="AU34:AV36" si="103">AY8</f>
        <v>Lysek Petr</v>
      </c>
      <c r="AV34" s="131">
        <f t="shared" si="103"/>
        <v>0</v>
      </c>
      <c r="AW34" s="98"/>
      <c r="AX34" s="98"/>
      <c r="AY34" s="98"/>
    </row>
    <row r="35" spans="1:51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8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98"/>
      <c r="AT35" s="98"/>
      <c r="AU35" s="131" t="str">
        <f t="shared" si="103"/>
        <v>Klus František</v>
      </c>
      <c r="AV35" s="131">
        <f t="shared" si="103"/>
        <v>0</v>
      </c>
      <c r="AW35" s="98"/>
      <c r="AX35" s="98"/>
      <c r="AY35" s="98"/>
    </row>
    <row r="36" spans="1:51" ht="27.2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8"/>
      <c r="Y36" s="136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8"/>
      <c r="AK36" s="138"/>
      <c r="AL36" s="138"/>
      <c r="AM36" s="138"/>
      <c r="AN36" s="138"/>
      <c r="AO36" s="139"/>
      <c r="AP36" s="140"/>
      <c r="AQ36" s="141"/>
      <c r="AR36" s="13"/>
      <c r="AS36" s="98"/>
      <c r="AT36" s="98"/>
      <c r="AU36" s="131">
        <f t="shared" si="103"/>
        <v>0</v>
      </c>
      <c r="AV36" s="131">
        <f t="shared" si="103"/>
        <v>0</v>
      </c>
      <c r="AW36" s="98"/>
      <c r="AX36" s="98"/>
      <c r="AY36" s="98"/>
    </row>
    <row r="37" spans="1:51" ht="27.2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8"/>
      <c r="Y37" s="136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42"/>
      <c r="AK37" s="142"/>
      <c r="AL37" s="142"/>
      <c r="AM37" s="142"/>
      <c r="AN37" s="142"/>
      <c r="AO37" s="139"/>
      <c r="AP37" s="140"/>
      <c r="AQ37" s="141"/>
      <c r="AR37" s="13"/>
      <c r="AS37" s="98"/>
      <c r="AT37" s="98"/>
      <c r="AU37" s="98"/>
      <c r="AV37" s="98"/>
      <c r="AW37" s="98"/>
      <c r="AX37" s="98"/>
      <c r="AY37" s="98"/>
    </row>
    <row r="38" spans="1:51" ht="27.2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136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42"/>
      <c r="AK38" s="142"/>
      <c r="AL38" s="142"/>
      <c r="AM38" s="142"/>
      <c r="AN38" s="142"/>
      <c r="AO38" s="139"/>
      <c r="AP38" s="140"/>
      <c r="AQ38" s="141"/>
      <c r="AR38" s="13"/>
      <c r="AS38" s="98"/>
      <c r="AT38" s="98"/>
      <c r="AU38" s="98"/>
      <c r="AV38" s="98"/>
      <c r="AW38" s="98"/>
      <c r="AX38" s="98"/>
      <c r="AY38" s="98"/>
    </row>
    <row r="39" spans="1:51" ht="27.2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136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42"/>
      <c r="AK39" s="142"/>
      <c r="AL39" s="142"/>
      <c r="AM39" s="142"/>
      <c r="AN39" s="142"/>
      <c r="AO39" s="139"/>
      <c r="AP39" s="140"/>
      <c r="AQ39" s="141"/>
      <c r="AR39" s="13"/>
      <c r="AS39" s="98"/>
      <c r="AT39" s="98"/>
      <c r="AU39" s="98"/>
      <c r="AV39" s="98"/>
      <c r="AW39" s="98"/>
      <c r="AX39" s="98"/>
      <c r="AY39" s="98"/>
    </row>
    <row r="40" spans="1:51" ht="27.2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136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42"/>
      <c r="AK40" s="142"/>
      <c r="AL40" s="142"/>
      <c r="AM40" s="142"/>
      <c r="AN40" s="142"/>
      <c r="AO40" s="139"/>
      <c r="AP40" s="140"/>
      <c r="AQ40" s="141"/>
      <c r="AR40" s="13"/>
      <c r="AS40" s="98"/>
      <c r="AT40" s="98"/>
      <c r="AU40" s="98"/>
      <c r="AV40" s="98"/>
      <c r="AW40" s="98"/>
      <c r="AX40" s="98"/>
      <c r="AY40" s="98"/>
    </row>
    <row r="41" spans="1:51" ht="27.2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136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42"/>
      <c r="AK41" s="142"/>
      <c r="AL41" s="142"/>
      <c r="AM41" s="142"/>
      <c r="AN41" s="142"/>
      <c r="AO41" s="139"/>
      <c r="AP41" s="140"/>
      <c r="AQ41" s="141"/>
      <c r="AR41" s="13"/>
      <c r="AS41" s="98"/>
      <c r="AT41" s="98"/>
      <c r="AU41" s="98"/>
      <c r="AV41" s="98"/>
      <c r="AW41" s="98"/>
      <c r="AX41" s="98"/>
      <c r="AY41" s="98"/>
    </row>
    <row r="42" spans="1:51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</row>
    <row r="43" spans="1:51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AS43" s="98"/>
      <c r="AT43" s="98"/>
      <c r="AU43" s="98"/>
      <c r="AV43" s="98"/>
      <c r="AW43" s="98"/>
      <c r="AX43" s="98"/>
      <c r="AY43" s="98"/>
    </row>
    <row r="44" spans="1:51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AS44" s="98"/>
      <c r="AT44" s="98"/>
      <c r="AU44" s="98"/>
      <c r="AV44" s="98"/>
      <c r="AW44" s="98"/>
      <c r="AX44" s="98"/>
      <c r="AY44" s="98"/>
    </row>
  </sheetData>
  <sheetProtection password="C75C" sheet="1" objects="1" scenarios="1"/>
  <mergeCells count="42">
    <mergeCell ref="Y35:AR35"/>
    <mergeCell ref="B1:AD2"/>
    <mergeCell ref="AC24:AC25"/>
    <mergeCell ref="Y32:AN33"/>
    <mergeCell ref="AO32:AO34"/>
    <mergeCell ref="AP32:AP34"/>
    <mergeCell ref="AQ32:AQ34"/>
    <mergeCell ref="AR32:AR34"/>
    <mergeCell ref="V24:V25"/>
    <mergeCell ref="AC14:AC15"/>
    <mergeCell ref="V19:V20"/>
    <mergeCell ref="AC19:AC20"/>
    <mergeCell ref="V14:V15"/>
    <mergeCell ref="AC4:AC5"/>
    <mergeCell ref="V9:V10"/>
    <mergeCell ref="AC9:AC10"/>
    <mergeCell ref="A24:A27"/>
    <mergeCell ref="B24:B25"/>
    <mergeCell ref="I24:I25"/>
    <mergeCell ref="L24:L25"/>
    <mergeCell ref="S24:S25"/>
    <mergeCell ref="A19:A22"/>
    <mergeCell ref="B19:B20"/>
    <mergeCell ref="I19:I20"/>
    <mergeCell ref="L19:L20"/>
    <mergeCell ref="S19:S20"/>
    <mergeCell ref="A14:A17"/>
    <mergeCell ref="B14:B15"/>
    <mergeCell ref="I14:I15"/>
    <mergeCell ref="L14:L15"/>
    <mergeCell ref="S14:S15"/>
    <mergeCell ref="A9:A12"/>
    <mergeCell ref="B9:B10"/>
    <mergeCell ref="I9:I10"/>
    <mergeCell ref="L9:L10"/>
    <mergeCell ref="S9:S10"/>
    <mergeCell ref="V4:V5"/>
    <mergeCell ref="A4:A7"/>
    <mergeCell ref="B4:B5"/>
    <mergeCell ref="I4:I5"/>
    <mergeCell ref="L4:L5"/>
    <mergeCell ref="S4:S5"/>
  </mergeCells>
  <dataValidations count="7">
    <dataValidation type="list" operator="equal" allowBlank="1" showInputMessage="1" showErrorMessage="1" sqref="S6:S7 L11:L12 V16:V17 I21:I22 AC26:AC27" xr:uid="{00000000-0002-0000-0300-000000000000}">
      <formula1>$AY$7:$AY$10</formula1>
    </dataValidation>
    <dataValidation type="list" operator="equal" allowBlank="1" showInputMessage="1" showErrorMessage="1" sqref="I6:I7 AC11:AC12 B16:B17 S21:S22 V26:V27" xr:uid="{00000000-0002-0000-0300-000001000000}">
      <formula1>$AW$7:$AW$10</formula1>
    </dataValidation>
    <dataValidation type="list" operator="equal" allowBlank="1" showInputMessage="1" showErrorMessage="1" sqref="L6:L7 B11:B12 I16:I17 AC21:AC22 S26:S27" xr:uid="{00000000-0002-0000-0300-000002000000}">
      <formula1>$AU$7:$AU$10</formula1>
    </dataValidation>
    <dataValidation type="list" operator="equal" allowBlank="1" showInputMessage="1" showErrorMessage="1" sqref="AC6:AC7 V11:V12 S16:S17 B21:B22 L26:L27" xr:uid="{00000000-0002-0000-0300-000003000000}">
      <formula1>$AS$7:$AS$10</formula1>
    </dataValidation>
    <dataValidation type="list" operator="equal" allowBlank="1" showInputMessage="1" showErrorMessage="1" sqref="I26 V21:V22 L16:L17 S11:S12 B6:B7" xr:uid="{00000000-0002-0000-0300-000004000000}">
      <formula1>$AQ$7:$AQ$10</formula1>
    </dataValidation>
    <dataValidation type="list" operator="equal" allowBlank="1" showInputMessage="1" showErrorMessage="1" sqref="L21:L22 B26:B27 V6:V7 AC16:AC17 I11:I12" xr:uid="{00000000-0002-0000-0300-000005000000}">
      <formula1>$AO$7:$AO$10</formula1>
    </dataValidation>
    <dataValidation type="list" operator="equal" allowBlank="1" showInputMessage="1" showErrorMessage="1" sqref="I27" xr:uid="{00000000-0002-0000-0300-000006000000}">
      <formula1>$AQ$7:$AQ$10</formula1>
      <formula2>0</formula2>
    </dataValidation>
  </dataValidations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Y108"/>
  <sheetViews>
    <sheetView showGridLines="0" topLeftCell="I10" workbookViewId="0">
      <selection activeCell="E11" sqref="E11"/>
    </sheetView>
  </sheetViews>
  <sheetFormatPr defaultColWidth="8.75" defaultRowHeight="25" customHeight="1"/>
  <cols>
    <col min="1" max="2" width="5.75" style="14" customWidth="1"/>
    <col min="3" max="3" width="39.75" style="14" customWidth="1"/>
    <col min="4" max="13" width="6.75" style="14" customWidth="1"/>
    <col min="14" max="14" width="10" style="15" customWidth="1"/>
    <col min="15" max="15" width="8.875" style="15" customWidth="1"/>
    <col min="16" max="16" width="8.5" style="15" customWidth="1"/>
    <col min="17" max="17" width="13.5" style="14" customWidth="1"/>
    <col min="18" max="18" width="4.75" style="14" customWidth="1"/>
    <col min="19" max="19" width="20.75" style="14" customWidth="1"/>
    <col min="20" max="20" width="7.75" style="14" customWidth="1"/>
    <col min="21" max="22" width="4.75" style="14" customWidth="1"/>
    <col min="23" max="23" width="20.75" style="14" customWidth="1"/>
    <col min="24" max="24" width="7.75" style="14" customWidth="1"/>
    <col min="25" max="26" width="4.75" style="14" customWidth="1"/>
    <col min="27" max="27" width="20.75" style="14" customWidth="1"/>
    <col min="28" max="28" width="7.75" style="14" customWidth="1"/>
    <col min="29" max="16384" width="8.75" style="14"/>
  </cols>
  <sheetData>
    <row r="1" spans="3:28" ht="12.9"/>
    <row r="2" spans="3:28" ht="50.1" customHeight="1" thickBot="1">
      <c r="C2" s="165" t="s">
        <v>51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</row>
    <row r="3" spans="3:28" ht="23.95" customHeight="1" thickTop="1">
      <c r="C3" s="167" t="s">
        <v>19</v>
      </c>
      <c r="D3" s="168"/>
      <c r="E3" s="168"/>
      <c r="F3" s="168"/>
      <c r="G3" s="168"/>
      <c r="H3" s="168"/>
      <c r="I3" s="168"/>
      <c r="J3" s="168"/>
      <c r="K3" s="168"/>
      <c r="L3" s="168"/>
      <c r="M3" s="16"/>
      <c r="N3" s="171" t="s">
        <v>0</v>
      </c>
      <c r="O3" s="174" t="s">
        <v>1</v>
      </c>
      <c r="P3" s="171" t="s">
        <v>2</v>
      </c>
      <c r="Q3" s="174" t="s">
        <v>3</v>
      </c>
    </row>
    <row r="4" spans="3:28" ht="24.45" thickBot="1">
      <c r="C4" s="169"/>
      <c r="D4" s="170"/>
      <c r="E4" s="170"/>
      <c r="F4" s="170"/>
      <c r="G4" s="170"/>
      <c r="H4" s="170"/>
      <c r="I4" s="170"/>
      <c r="J4" s="170"/>
      <c r="K4" s="170"/>
      <c r="L4" s="170"/>
      <c r="M4" s="17"/>
      <c r="N4" s="172"/>
      <c r="O4" s="175"/>
      <c r="P4" s="172"/>
      <c r="Q4" s="175"/>
    </row>
    <row r="5" spans="3:28" ht="14.95" thickTop="1" thickBot="1">
      <c r="C5" s="18" t="s">
        <v>4</v>
      </c>
      <c r="D5" s="177" t="s">
        <v>5</v>
      </c>
      <c r="E5" s="178"/>
      <c r="F5" s="177" t="s">
        <v>6</v>
      </c>
      <c r="G5" s="178"/>
      <c r="H5" s="177" t="s">
        <v>7</v>
      </c>
      <c r="I5" s="178"/>
      <c r="J5" s="177" t="s">
        <v>8</v>
      </c>
      <c r="K5" s="178"/>
      <c r="L5" s="177" t="s">
        <v>9</v>
      </c>
      <c r="M5" s="178"/>
      <c r="N5" s="173"/>
      <c r="O5" s="176"/>
      <c r="P5" s="173"/>
      <c r="Q5" s="176"/>
    </row>
    <row r="6" spans="3:28" ht="14.3" thickTop="1" thickBot="1">
      <c r="C6" s="19"/>
      <c r="D6" s="20" t="s">
        <v>39</v>
      </c>
      <c r="E6" s="21" t="s">
        <v>2</v>
      </c>
      <c r="F6" s="20" t="s">
        <v>39</v>
      </c>
      <c r="G6" s="21" t="s">
        <v>2</v>
      </c>
      <c r="H6" s="20" t="s">
        <v>39</v>
      </c>
      <c r="I6" s="21" t="s">
        <v>2</v>
      </c>
      <c r="J6" s="20" t="s">
        <v>39</v>
      </c>
      <c r="K6" s="21" t="s">
        <v>2</v>
      </c>
      <c r="L6" s="20" t="s">
        <v>39</v>
      </c>
      <c r="M6" s="21" t="s">
        <v>2</v>
      </c>
      <c r="N6" s="19"/>
      <c r="O6" s="19"/>
      <c r="P6" s="19"/>
      <c r="Q6" s="19"/>
    </row>
    <row r="7" spans="3:28" ht="25.85" thickTop="1">
      <c r="C7" s="153" t="str">
        <f>'2.HD'!AO5</f>
        <v>Alfa</v>
      </c>
      <c r="D7" s="22">
        <f>'2.HD'!X5</f>
        <v>330</v>
      </c>
      <c r="E7" s="23">
        <f>'2.HD'!X4</f>
        <v>4</v>
      </c>
      <c r="F7" s="24">
        <f>'2.HD'!H10</f>
        <v>330</v>
      </c>
      <c r="G7" s="23">
        <f>'2.HD'!H9</f>
        <v>0</v>
      </c>
      <c r="H7" s="25">
        <f>'2.HD'!AB15</f>
        <v>358</v>
      </c>
      <c r="I7" s="23">
        <f>'2.HD'!AB14</f>
        <v>4</v>
      </c>
      <c r="J7" s="25">
        <f>'2.HD'!N20</f>
        <v>381</v>
      </c>
      <c r="K7" s="23">
        <f>'2.HD'!N19</f>
        <v>3</v>
      </c>
      <c r="L7" s="25">
        <f>'2.HD'!D25</f>
        <v>318</v>
      </c>
      <c r="M7" s="23">
        <f>'2.HD'!D24</f>
        <v>3</v>
      </c>
      <c r="N7" s="26">
        <f>D7+F7+H7+J7+L7</f>
        <v>1717</v>
      </c>
      <c r="O7" s="26">
        <f>N7/5</f>
        <v>343.4</v>
      </c>
      <c r="P7" s="27">
        <f>E7+G7+I7+K7+M7</f>
        <v>14</v>
      </c>
      <c r="Q7" s="1">
        <f t="shared" ref="Q7:Q12" si="0">IF(N7=0,"",RANK(P7,$P$7:$P$12,0))</f>
        <v>1</v>
      </c>
    </row>
    <row r="8" spans="3:28" ht="25.15">
      <c r="C8" s="154" t="str">
        <f>'2.HD'!AQ5</f>
        <v>Splav</v>
      </c>
      <c r="D8" s="28">
        <f>'2.HD'!D5</f>
        <v>355</v>
      </c>
      <c r="E8" s="29">
        <f>'2.HD'!D4</f>
        <v>1</v>
      </c>
      <c r="F8" s="30">
        <f>'2.HD'!R10</f>
        <v>342</v>
      </c>
      <c r="G8" s="29">
        <f>'2.HD'!R9</f>
        <v>1</v>
      </c>
      <c r="H8" s="31">
        <f>'2.HD'!N15</f>
        <v>327</v>
      </c>
      <c r="I8" s="29">
        <f>'2.HD'!N14</f>
        <v>1</v>
      </c>
      <c r="J8" s="31">
        <f>'2.HD'!X20</f>
        <v>361</v>
      </c>
      <c r="K8" s="29">
        <f>'2.HD'!X19</f>
        <v>4</v>
      </c>
      <c r="L8" s="31">
        <f>'2.HD'!H25</f>
        <v>313</v>
      </c>
      <c r="M8" s="29">
        <f>'2.HD'!H24</f>
        <v>1</v>
      </c>
      <c r="N8" s="32">
        <f t="shared" ref="N8:N12" si="1">D8+F8+H8+J8+L8</f>
        <v>1698</v>
      </c>
      <c r="O8" s="32">
        <f t="shared" ref="O8:O12" si="2">N8/5</f>
        <v>339.6</v>
      </c>
      <c r="P8" s="33">
        <f t="shared" ref="P8:P12" si="3">E8+G8+I8+K8+M8</f>
        <v>8</v>
      </c>
      <c r="Q8" s="2">
        <f t="shared" si="0"/>
        <v>4</v>
      </c>
    </row>
    <row r="9" spans="3:28" ht="25.15">
      <c r="C9" s="155" t="str">
        <f>'2.HD'!AS5</f>
        <v>Za Řekou</v>
      </c>
      <c r="D9" s="28">
        <f>'2.HD'!AB5</f>
        <v>288</v>
      </c>
      <c r="E9" s="29">
        <f>'2.HD'!AB4</f>
        <v>0</v>
      </c>
      <c r="F9" s="30">
        <f>'2.HD'!X10</f>
        <v>328</v>
      </c>
      <c r="G9" s="29">
        <f>'2.HD'!X9</f>
        <v>1</v>
      </c>
      <c r="H9" s="31">
        <f>'2.HD'!R15</f>
        <v>334</v>
      </c>
      <c r="I9" s="29">
        <f>'2.HD'!R14</f>
        <v>3</v>
      </c>
      <c r="J9" s="31">
        <f>'2.HD'!D20</f>
        <v>358</v>
      </c>
      <c r="K9" s="29">
        <f>'2.HD'!D19</f>
        <v>4</v>
      </c>
      <c r="L9" s="31">
        <f>'2.HD'!N25</f>
        <v>332</v>
      </c>
      <c r="M9" s="29">
        <f>'2.HD'!N24</f>
        <v>0</v>
      </c>
      <c r="N9" s="32">
        <f t="shared" si="1"/>
        <v>1640</v>
      </c>
      <c r="O9" s="32">
        <f t="shared" si="2"/>
        <v>328</v>
      </c>
      <c r="P9" s="33">
        <f t="shared" si="3"/>
        <v>8</v>
      </c>
      <c r="Q9" s="2">
        <f t="shared" si="0"/>
        <v>4</v>
      </c>
    </row>
    <row r="10" spans="3:28" ht="25.15">
      <c r="C10" s="155" t="str">
        <f>'2.HD'!AU5</f>
        <v>Chozrasčot</v>
      </c>
      <c r="D10" s="28">
        <f>'2.HD'!N5</f>
        <v>397</v>
      </c>
      <c r="E10" s="29">
        <f>'2.HD'!N4</f>
        <v>3</v>
      </c>
      <c r="F10" s="30">
        <f>'2.HD'!D10</f>
        <v>402</v>
      </c>
      <c r="G10" s="29">
        <f>'2.HD'!D9</f>
        <v>4</v>
      </c>
      <c r="H10" s="31">
        <f>'2.HD'!H15</f>
        <v>331</v>
      </c>
      <c r="I10" s="29">
        <f>'2.HD'!H14</f>
        <v>0</v>
      </c>
      <c r="J10" s="31">
        <f>'2.HD'!AB20</f>
        <v>344</v>
      </c>
      <c r="K10" s="29">
        <f>'2.HD'!AB19</f>
        <v>0</v>
      </c>
      <c r="L10" s="31">
        <f>'2.HD'!R25</f>
        <v>387</v>
      </c>
      <c r="M10" s="29">
        <f>'2.HD'!R24</f>
        <v>4</v>
      </c>
      <c r="N10" s="32">
        <f t="shared" si="1"/>
        <v>1861</v>
      </c>
      <c r="O10" s="32">
        <f t="shared" si="2"/>
        <v>372.2</v>
      </c>
      <c r="P10" s="33">
        <f t="shared" si="3"/>
        <v>11</v>
      </c>
      <c r="Q10" s="2">
        <f t="shared" si="0"/>
        <v>3</v>
      </c>
    </row>
    <row r="11" spans="3:28" ht="25.15">
      <c r="C11" s="155" t="str">
        <f>'2.HD'!AW5</f>
        <v>Baracuda</v>
      </c>
      <c r="D11" s="28">
        <f>'2.HD'!H5</f>
        <v>383</v>
      </c>
      <c r="E11" s="29">
        <f>'2.HD'!H4</f>
        <v>3</v>
      </c>
      <c r="F11" s="30">
        <f>'2.HD'!AB10</f>
        <v>336</v>
      </c>
      <c r="G11" s="29">
        <f>'2.HD'!AB9</f>
        <v>3</v>
      </c>
      <c r="H11" s="31">
        <f>'2.HD'!D15</f>
        <v>355</v>
      </c>
      <c r="I11" s="29">
        <f>'2.HD'!D14</f>
        <v>4</v>
      </c>
      <c r="J11" s="31">
        <f>'2.HD'!R20</f>
        <v>378</v>
      </c>
      <c r="K11" s="29">
        <f>'2.HD'!R19</f>
        <v>1</v>
      </c>
      <c r="L11" s="31">
        <f>'2.HD'!X25</f>
        <v>369</v>
      </c>
      <c r="M11" s="29">
        <f>'2.HD'!X24</f>
        <v>3</v>
      </c>
      <c r="N11" s="32">
        <f t="shared" si="1"/>
        <v>1821</v>
      </c>
      <c r="O11" s="32">
        <f t="shared" si="2"/>
        <v>364.2</v>
      </c>
      <c r="P11" s="33">
        <f t="shared" si="3"/>
        <v>14</v>
      </c>
      <c r="Q11" s="2">
        <f t="shared" si="0"/>
        <v>1</v>
      </c>
    </row>
    <row r="12" spans="3:28" ht="25.85" thickBot="1">
      <c r="C12" s="156" t="str">
        <f>'2.HD'!AY5</f>
        <v>Jadran</v>
      </c>
      <c r="D12" s="34">
        <f>'2.HD'!R5</f>
        <v>322</v>
      </c>
      <c r="E12" s="35">
        <f>'2.HD'!R4</f>
        <v>1</v>
      </c>
      <c r="F12" s="36">
        <f>'2.HD'!N10</f>
        <v>360</v>
      </c>
      <c r="G12" s="35">
        <f>'2.HD'!N9</f>
        <v>3</v>
      </c>
      <c r="H12" s="37">
        <f>'2.HD'!X15</f>
        <v>335</v>
      </c>
      <c r="I12" s="35">
        <f>'2.HD'!X14</f>
        <v>0</v>
      </c>
      <c r="J12" s="37">
        <f>'2.HD'!H20</f>
        <v>331</v>
      </c>
      <c r="K12" s="35">
        <f>'2.HD'!H19</f>
        <v>0</v>
      </c>
      <c r="L12" s="37">
        <f>'2.HD'!AB25</f>
        <v>362</v>
      </c>
      <c r="M12" s="35">
        <f>'2.HD'!AB24</f>
        <v>1</v>
      </c>
      <c r="N12" s="38">
        <f t="shared" si="1"/>
        <v>1710</v>
      </c>
      <c r="O12" s="38">
        <f t="shared" si="2"/>
        <v>342</v>
      </c>
      <c r="P12" s="39">
        <f t="shared" si="3"/>
        <v>5</v>
      </c>
      <c r="Q12" s="3">
        <f t="shared" si="0"/>
        <v>6</v>
      </c>
    </row>
    <row r="13" spans="3:28" ht="13.1" customHeight="1" thickTop="1"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1"/>
      <c r="P13" s="41"/>
      <c r="Q13" s="40"/>
    </row>
    <row r="14" spans="3:28" ht="13.1" customHeight="1" thickBot="1">
      <c r="C14" s="42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1"/>
      <c r="P14" s="41"/>
      <c r="Q14" s="40"/>
    </row>
    <row r="15" spans="3:28" ht="14.95" customHeight="1" thickTop="1">
      <c r="R15" s="43"/>
      <c r="S15" s="216" t="s">
        <v>41</v>
      </c>
      <c r="T15" s="217"/>
      <c r="V15" s="43"/>
      <c r="W15" s="216" t="s">
        <v>46</v>
      </c>
      <c r="X15" s="217"/>
      <c r="Z15" s="43"/>
      <c r="AA15" s="216" t="s">
        <v>49</v>
      </c>
      <c r="AB15" s="217"/>
    </row>
    <row r="16" spans="3:28" ht="13.1" customHeight="1">
      <c r="R16" s="44"/>
      <c r="S16" s="45"/>
      <c r="T16" s="46" t="s">
        <v>2</v>
      </c>
      <c r="V16" s="44"/>
      <c r="W16" s="47"/>
      <c r="X16" s="48" t="s">
        <v>45</v>
      </c>
      <c r="Z16" s="44"/>
      <c r="AA16" s="47"/>
      <c r="AB16" s="48" t="s">
        <v>42</v>
      </c>
    </row>
    <row r="17" spans="18:28" ht="13.1" customHeight="1">
      <c r="R17" s="49">
        <v>1</v>
      </c>
      <c r="S17" s="47" t="str">
        <f>VLOOKUP(R17,'Pořadí družstev2.HD'!$W$49:$Z$72,4,FALSE)</f>
        <v>Fabrigerová Anna</v>
      </c>
      <c r="T17" s="48">
        <f>VLOOKUP(R17,'Pořadí družstev2.HD'!$W$49:$Z$72,2,FALSE)</f>
        <v>5</v>
      </c>
      <c r="V17" s="49">
        <v>1</v>
      </c>
      <c r="W17" s="47" t="str">
        <f>VLOOKUP(V17,'Pořadí družstev2.HD'!$S$49:$V$72,4,FALSE)</f>
        <v>Klusáček Jiří</v>
      </c>
      <c r="X17" s="50">
        <f>VLOOKUP(V17,'Pořadí družstev2.HD'!$S$49:$V$72,2,FALSE)</f>
        <v>225</v>
      </c>
      <c r="Z17" s="49">
        <v>1</v>
      </c>
      <c r="AA17" s="47" t="str">
        <f>VLOOKUP(Z17,'Pořadí družstev2.HD'!$J$49:$R$72,9,FALSE)</f>
        <v>Fabrigerová Anna</v>
      </c>
      <c r="AB17" s="51">
        <f>VLOOKUP(Z17,'Pořadí družstev2.HD'!$J$49:$R$72,2,FALSE)</f>
        <v>186.0017</v>
      </c>
    </row>
    <row r="18" spans="18:28" ht="13.1" customHeight="1">
      <c r="R18" s="49">
        <v>2</v>
      </c>
      <c r="S18" s="47" t="str">
        <f>VLOOKUP(R18,'Pořadí družstev2.HD'!$W$49:$Z$72,4,FALSE)</f>
        <v>Motyka Vlastimil</v>
      </c>
      <c r="T18" s="48">
        <f>VLOOKUP(R18,'Pořadí družstev2.HD'!$W$49:$Z$72,2,FALSE)</f>
        <v>4</v>
      </c>
      <c r="V18" s="49">
        <v>2</v>
      </c>
      <c r="W18" s="47" t="str">
        <f>VLOOKUP(V18,'Pořadí družstev2.HD'!$S$49:$V$72,4,FALSE)</f>
        <v>Motyka Vlastimil</v>
      </c>
      <c r="X18" s="50">
        <f>VLOOKUP(V18,'Pořadí družstev2.HD'!$S$49:$V$72,2,FALSE)</f>
        <v>221</v>
      </c>
      <c r="Z18" s="49">
        <v>2</v>
      </c>
      <c r="AA18" s="47" t="str">
        <f>VLOOKUP(Z18,'Pořadí družstev2.HD'!$J$49:$R$72,9,FALSE)</f>
        <v>Klusáček Jiří</v>
      </c>
      <c r="AB18" s="51">
        <f>VLOOKUP(Z18,'Pořadí družstev2.HD'!$J$49:$R$72,2,FALSE)</f>
        <v>183.4014</v>
      </c>
    </row>
    <row r="19" spans="18:28" ht="13.1" customHeight="1">
      <c r="R19" s="49">
        <v>3</v>
      </c>
      <c r="S19" s="47" t="str">
        <f>VLOOKUP(R19,'Pořadí družstev2.HD'!$W$49:$Z$72,4,FALSE)</f>
        <v>Klusáček Jiří</v>
      </c>
      <c r="T19" s="48">
        <f>VLOOKUP(R19,'Pořadí družstev2.HD'!$W$49:$Z$72,2,FALSE)</f>
        <v>3</v>
      </c>
      <c r="V19" s="49">
        <v>3</v>
      </c>
      <c r="W19" s="47" t="str">
        <f>VLOOKUP(V19,'Pořadí družstev2.HD'!$S$49:$V$72,4,FALSE)</f>
        <v>Orság Karel</v>
      </c>
      <c r="X19" s="50">
        <f>VLOOKUP(V19,'Pořadí družstev2.HD'!$S$49:$V$72,2,FALSE)</f>
        <v>215</v>
      </c>
      <c r="Z19" s="49">
        <v>3</v>
      </c>
      <c r="AA19" s="47" t="str">
        <f>VLOOKUP(Z19,'Pořadí družstev2.HD'!$J$49:$R$72,9,FALSE)</f>
        <v>Klusáčková Dana</v>
      </c>
      <c r="AB19" s="51">
        <f>VLOOKUP(Z19,'Pořadí družstev2.HD'!$J$49:$R$72,2,FALSE)</f>
        <v>180.8013</v>
      </c>
    </row>
    <row r="20" spans="18:28" ht="13.1" customHeight="1">
      <c r="R20" s="49">
        <v>4</v>
      </c>
      <c r="S20" s="47" t="str">
        <f>VLOOKUP(R20,'Pořadí družstev2.HD'!$W$49:$Z$72,4,FALSE)</f>
        <v>Müller Vladimír</v>
      </c>
      <c r="T20" s="48">
        <f>VLOOKUP(R20,'Pořadí družstev2.HD'!$W$49:$Z$72,2,FALSE)</f>
        <v>3</v>
      </c>
      <c r="V20" s="49">
        <v>4</v>
      </c>
      <c r="W20" s="47" t="str">
        <f>VLOOKUP(V20,'Pořadí družstev2.HD'!$S$49:$V$72,4,FALSE)</f>
        <v>Fabrigerová Anna</v>
      </c>
      <c r="X20" s="50">
        <f>VLOOKUP(V20,'Pořadí družstev2.HD'!$S$49:$V$72,2,FALSE)</f>
        <v>214</v>
      </c>
      <c r="Z20" s="49">
        <v>4</v>
      </c>
      <c r="AA20" s="47" t="str">
        <f>VLOOKUP(Z20,'Pořadí družstev2.HD'!$J$49:$R$72,9,FALSE)</f>
        <v>Motyka Vlastimil</v>
      </c>
      <c r="AB20" s="51">
        <f>VLOOKUP(Z20,'Pořadí družstev2.HD'!$J$49:$R$72,2,FALSE)</f>
        <v>177.40010000000001</v>
      </c>
    </row>
    <row r="21" spans="18:28" ht="13.1" customHeight="1">
      <c r="R21" s="49">
        <v>5</v>
      </c>
      <c r="S21" s="47" t="str">
        <f>VLOOKUP(R21,'Pořadí družstev2.HD'!$W$49:$Z$72,4,FALSE)</f>
        <v>Pazděra Jaroslav</v>
      </c>
      <c r="T21" s="48">
        <f>VLOOKUP(R21,'Pořadí družstev2.HD'!$W$49:$Z$72,2,FALSE)</f>
        <v>3</v>
      </c>
      <c r="V21" s="49">
        <v>5</v>
      </c>
      <c r="W21" s="47" t="str">
        <f>VLOOKUP(V21,'Pořadí družstev2.HD'!$S$49:$V$72,4,FALSE)</f>
        <v>Klusáčková Dana</v>
      </c>
      <c r="X21" s="50">
        <f>VLOOKUP(V21,'Pořadí družstev2.HD'!$S$49:$V$72,2,FALSE)</f>
        <v>208</v>
      </c>
      <c r="Z21" s="49">
        <v>5</v>
      </c>
      <c r="AA21" s="47" t="str">
        <f>VLOOKUP(Z21,'Pořadí družstev2.HD'!$J$49:$R$72,9,FALSE)</f>
        <v>Lysek Petr</v>
      </c>
      <c r="AB21" s="51">
        <f>VLOOKUP(Z21,'Pořadí družstev2.HD'!$J$49:$R$72,2,FALSE)</f>
        <v>173.00219999999999</v>
      </c>
    </row>
    <row r="22" spans="18:28" ht="13.1" customHeight="1">
      <c r="R22" s="49">
        <v>6</v>
      </c>
      <c r="S22" s="47" t="str">
        <f>VLOOKUP(R22,'Pořadí družstev2.HD'!$W$49:$Z$72,4,FALSE)</f>
        <v>Klusáčková Dana</v>
      </c>
      <c r="T22" s="48">
        <f>VLOOKUP(R22,'Pořadí družstev2.HD'!$W$49:$Z$72,2,FALSE)</f>
        <v>2</v>
      </c>
      <c r="V22" s="49">
        <v>6</v>
      </c>
      <c r="W22" s="47" t="str">
        <f>VLOOKUP(V22,'Pořadí družstev2.HD'!$S$49:$V$72,4,FALSE)</f>
        <v>Mihalcsak Silvestr</v>
      </c>
      <c r="X22" s="50">
        <f>VLOOKUP(V22,'Pořadí družstev2.HD'!$S$49:$V$72,2,FALSE)</f>
        <v>200</v>
      </c>
      <c r="Z22" s="49">
        <v>6</v>
      </c>
      <c r="AA22" s="47" t="str">
        <f>VLOOKUP(Z22,'Pořadí družstev2.HD'!$J$49:$R$72,9,FALSE)</f>
        <v>Mihulka Josef</v>
      </c>
      <c r="AB22" s="51">
        <f>VLOOKUP(Z22,'Pořadí družstev2.HD'!$J$49:$R$72,2,FALSE)</f>
        <v>172.75210000000001</v>
      </c>
    </row>
    <row r="23" spans="18:28" ht="13.1" customHeight="1">
      <c r="R23" s="49">
        <v>7</v>
      </c>
      <c r="S23" s="47" t="str">
        <f>VLOOKUP(R23,'Pořadí družstev2.HD'!$W$49:$Z$72,4,FALSE)</f>
        <v>Orságová Jana</v>
      </c>
      <c r="T23" s="48">
        <f>VLOOKUP(R23,'Pořadí družstev2.HD'!$W$49:$Z$72,2,FALSE)</f>
        <v>2</v>
      </c>
      <c r="V23" s="49">
        <v>7</v>
      </c>
      <c r="W23" s="47" t="str">
        <f>VLOOKUP(V23,'Pořadí družstev2.HD'!$S$49:$V$72,4,FALSE)</f>
        <v>Lysek Petr</v>
      </c>
      <c r="X23" s="50">
        <f>VLOOKUP(V23,'Pořadí družstev2.HD'!$S$49:$V$72,2,FALSE)</f>
        <v>192</v>
      </c>
      <c r="Z23" s="49">
        <v>7</v>
      </c>
      <c r="AA23" s="47" t="str">
        <f>VLOOKUP(Z23,'Pořadí družstev2.HD'!$J$49:$R$72,9,FALSE)</f>
        <v>Pazděra Jaroslav</v>
      </c>
      <c r="AB23" s="51">
        <f>VLOOKUP(Z23,'Pořadí družstev2.HD'!$J$49:$R$72,2,FALSE)</f>
        <v>171.20049999999998</v>
      </c>
    </row>
    <row r="24" spans="18:28" ht="13.1" customHeight="1">
      <c r="R24" s="49">
        <v>8</v>
      </c>
      <c r="S24" s="47" t="str">
        <f>VLOOKUP(R24,'Pořadí družstev2.HD'!$W$49:$Z$72,4,FALSE)</f>
        <v>Orság Karel</v>
      </c>
      <c r="T24" s="48">
        <f>VLOOKUP(R24,'Pořadí družstev2.HD'!$W$49:$Z$72,2,FALSE)</f>
        <v>2</v>
      </c>
      <c r="V24" s="49">
        <v>8</v>
      </c>
      <c r="W24" s="47" t="str">
        <f>VLOOKUP(V24,'Pořadí družstev2.HD'!$S$49:$V$72,4,FALSE)</f>
        <v>Pazděra Jaroslav</v>
      </c>
      <c r="X24" s="50">
        <f>VLOOKUP(V24,'Pořadí družstev2.HD'!$S$49:$V$72,2,FALSE)</f>
        <v>192</v>
      </c>
      <c r="Z24" s="49">
        <v>8</v>
      </c>
      <c r="AA24" s="47" t="str">
        <f>VLOOKUP(Z24,'Pořadí družstev2.HD'!$J$49:$R$72,9,FALSE)</f>
        <v>Dvořák Radek</v>
      </c>
      <c r="AB24" s="51">
        <f>VLOOKUP(Z24,'Pořadí družstev2.HD'!$J$49:$R$72,2,FALSE)</f>
        <v>170.20179999999999</v>
      </c>
    </row>
    <row r="25" spans="18:28" ht="13.1" customHeight="1">
      <c r="R25" s="49">
        <v>9</v>
      </c>
      <c r="S25" s="47" t="str">
        <f>VLOOKUP(R25,'Pořadí družstev2.HD'!$W$49:$Z$72,4,FALSE)</f>
        <v>Mihalcsak Silvestr</v>
      </c>
      <c r="T25" s="48">
        <f>VLOOKUP(R25,'Pořadí družstev2.HD'!$W$49:$Z$72,2,FALSE)</f>
        <v>2</v>
      </c>
      <c r="V25" s="49">
        <v>9</v>
      </c>
      <c r="W25" s="47" t="str">
        <f>VLOOKUP(V25,'Pořadí družstev2.HD'!$S$49:$V$72,4,FALSE)</f>
        <v>Müller Vladimír</v>
      </c>
      <c r="X25" s="50">
        <f>VLOOKUP(V25,'Pořadí družstev2.HD'!$S$49:$V$72,2,FALSE)</f>
        <v>190</v>
      </c>
      <c r="Z25" s="49">
        <v>9</v>
      </c>
      <c r="AA25" s="47" t="str">
        <f>VLOOKUP(Z25,'Pořadí družstev2.HD'!$J$49:$R$72,9,FALSE)</f>
        <v>Müller Vladimír</v>
      </c>
      <c r="AB25" s="51">
        <f>VLOOKUP(Z25,'Pořadí družstev2.HD'!$J$49:$R$72,2,FALSE)</f>
        <v>168.4006</v>
      </c>
    </row>
    <row r="26" spans="18:28" ht="13.1" customHeight="1">
      <c r="R26" s="49">
        <v>10</v>
      </c>
      <c r="S26" s="47" t="str">
        <f>VLOOKUP(R26,'Pořadí družstev2.HD'!$W$49:$Z$72,4,FALSE)</f>
        <v>Klus František</v>
      </c>
      <c r="T26" s="48">
        <f>VLOOKUP(R26,'Pořadí družstev2.HD'!$W$49:$Z$72,2,FALSE)</f>
        <v>1</v>
      </c>
      <c r="V26" s="49">
        <v>10</v>
      </c>
      <c r="W26" s="47" t="str">
        <f>VLOOKUP(V26,'Pořadí družstev2.HD'!$S$49:$V$72,4,FALSE)</f>
        <v>Mihulka Josef</v>
      </c>
      <c r="X26" s="50">
        <f>VLOOKUP(V26,'Pořadí družstev2.HD'!$S$49:$V$72,2,FALSE)</f>
        <v>183</v>
      </c>
      <c r="Z26" s="49">
        <v>10</v>
      </c>
      <c r="AA26" s="47" t="str">
        <f>VLOOKUP(Z26,'Pořadí družstev2.HD'!$J$49:$R$72,9,FALSE)</f>
        <v>Klus František</v>
      </c>
      <c r="AB26" s="51">
        <f>VLOOKUP(Z26,'Pořadí družstev2.HD'!$J$49:$R$72,2,FALSE)</f>
        <v>168.25229999999999</v>
      </c>
    </row>
    <row r="27" spans="18:28" ht="13.1" customHeight="1">
      <c r="R27" s="49">
        <v>11</v>
      </c>
      <c r="S27" s="47" t="str">
        <f>VLOOKUP(R27,'Pořadí družstev2.HD'!$W$49:$Z$72,4,FALSE)</f>
        <v>Lysek Petr</v>
      </c>
      <c r="T27" s="48">
        <f>VLOOKUP(R27,'Pořadí družstev2.HD'!$W$49:$Z$72,2,FALSE)</f>
        <v>1</v>
      </c>
      <c r="V27" s="49">
        <v>11</v>
      </c>
      <c r="W27" s="47" t="str">
        <f>VLOOKUP(V27,'Pořadí družstev2.HD'!$S$49:$V$72,4,FALSE)</f>
        <v>Klus František</v>
      </c>
      <c r="X27" s="50">
        <f>VLOOKUP(V27,'Pořadí družstev2.HD'!$S$49:$V$72,2,FALSE)</f>
        <v>181</v>
      </c>
      <c r="Z27" s="49">
        <v>11</v>
      </c>
      <c r="AA27" s="47" t="str">
        <f>VLOOKUP(Z27,'Pořadí družstev2.HD'!$J$49:$R$72,9,FALSE)</f>
        <v>Orság Karel</v>
      </c>
      <c r="AB27" s="51">
        <f>VLOOKUP(Z27,'Pořadí družstev2.HD'!$J$49:$R$72,2,FALSE)</f>
        <v>167.80090000000001</v>
      </c>
    </row>
    <row r="28" spans="18:28" ht="13.1" customHeight="1">
      <c r="R28" s="49">
        <v>12</v>
      </c>
      <c r="S28" s="47" t="str">
        <f>VLOOKUP(R28,'Pořadí družstev2.HD'!$W$49:$Z$72,4,FALSE)</f>
        <v>Mihulka Josef</v>
      </c>
      <c r="T28" s="48">
        <f>VLOOKUP(R28,'Pořadí družstev2.HD'!$W$49:$Z$72,2,FALSE)</f>
        <v>1</v>
      </c>
      <c r="V28" s="49">
        <v>12</v>
      </c>
      <c r="W28" s="47" t="str">
        <f>VLOOKUP(V28,'Pořadí družstev2.HD'!$S$49:$V$72,4,FALSE)</f>
        <v>Dvořák Radek</v>
      </c>
      <c r="X28" s="50">
        <f>VLOOKUP(V28,'Pořadí družstev2.HD'!$S$49:$V$72,2,FALSE)</f>
        <v>176</v>
      </c>
      <c r="Z28" s="49">
        <v>12</v>
      </c>
      <c r="AA28" s="47" t="str">
        <f>VLOOKUP(Z28,'Pořadí družstev2.HD'!$J$49:$R$72,9,FALSE)</f>
        <v>Mihalcsak Silvestr</v>
      </c>
      <c r="AB28" s="51">
        <f>VLOOKUP(Z28,'Pořadí družstev2.HD'!$J$49:$R$72,2,FALSE)</f>
        <v>166.00020000000001</v>
      </c>
    </row>
    <row r="29" spans="18:28" ht="13.1" customHeight="1">
      <c r="R29" s="49">
        <v>13</v>
      </c>
      <c r="S29" s="47" t="str">
        <f>VLOOKUP(R29,'Pořadí družstev2.HD'!$W$49:$Z$72,4,FALSE)</f>
        <v>Dvořák Radek</v>
      </c>
      <c r="T29" s="48">
        <f>VLOOKUP(R29,'Pořadí družstev2.HD'!$W$49:$Z$72,2,FALSE)</f>
        <v>1</v>
      </c>
      <c r="V29" s="49">
        <v>13</v>
      </c>
      <c r="W29" s="47" t="str">
        <f>VLOOKUP(V29,'Pořadí družstev2.HD'!$S$49:$V$72,4,FALSE)</f>
        <v>Orságová Jana</v>
      </c>
      <c r="X29" s="50">
        <f>VLOOKUP(V29,'Pořadí družstev2.HD'!$S$49:$V$72,2,FALSE)</f>
        <v>170</v>
      </c>
      <c r="Z29" s="49">
        <v>13</v>
      </c>
      <c r="AA29" s="47" t="str">
        <f>VLOOKUP(Z29,'Pořadí družstev2.HD'!$J$49:$R$72,9,FALSE)</f>
        <v>Orságová Jana</v>
      </c>
      <c r="AB29" s="51">
        <f>VLOOKUP(Z29,'Pořadí družstev2.HD'!$J$49:$R$72,2,FALSE)</f>
        <v>152.20099999999999</v>
      </c>
    </row>
    <row r="30" spans="18:28" ht="13.1" customHeight="1">
      <c r="R30" s="49">
        <v>14</v>
      </c>
      <c r="S30" s="47">
        <f>VLOOKUP(R30,'Pořadí družstev2.HD'!$W$49:$Z$72,4,FALSE)</f>
        <v>0</v>
      </c>
      <c r="T30" s="48">
        <f>VLOOKUP(R30,'Pořadí družstev2.HD'!$W$49:$Z$72,2,FALSE)</f>
        <v>0</v>
      </c>
      <c r="V30" s="49">
        <v>14</v>
      </c>
      <c r="W30" s="47">
        <f>VLOOKUP(V30,'Pořadí družstev2.HD'!$S$49:$V$72,4,FALSE)</f>
        <v>0</v>
      </c>
      <c r="X30" s="50">
        <f>VLOOKUP(V30,'Pořadí družstev2.HD'!$S$49:$V$72,2,FALSE)</f>
        <v>0</v>
      </c>
      <c r="Z30" s="49">
        <v>14</v>
      </c>
      <c r="AA30" s="47">
        <f>VLOOKUP(Z30,'Pořadí družstev2.HD'!$J$49:$R$72,9,FALSE)</f>
        <v>0</v>
      </c>
      <c r="AB30" s="51">
        <f>VLOOKUP(Z30,'Pořadí družstev2.HD'!$J$49:$R$72,2,FALSE)</f>
        <v>2.4000000000000002E-3</v>
      </c>
    </row>
    <row r="31" spans="18:28" ht="13.1" customHeight="1">
      <c r="R31" s="49">
        <v>15</v>
      </c>
      <c r="S31" s="47">
        <f>VLOOKUP(R31,'Pořadí družstev2.HD'!$W$49:$Z$72,4,FALSE)</f>
        <v>0</v>
      </c>
      <c r="T31" s="48">
        <f>VLOOKUP(R31,'Pořadí družstev2.HD'!$W$49:$Z$72,2,FALSE)</f>
        <v>0</v>
      </c>
      <c r="V31" s="49">
        <v>15</v>
      </c>
      <c r="W31" s="47">
        <f>VLOOKUP(V31,'Pořadí družstev2.HD'!$S$49:$V$72,4,FALSE)</f>
        <v>0</v>
      </c>
      <c r="X31" s="50">
        <f>VLOOKUP(V31,'Pořadí družstev2.HD'!$S$49:$V$72,2,FALSE)</f>
        <v>0</v>
      </c>
      <c r="Z31" s="49">
        <v>15</v>
      </c>
      <c r="AA31" s="47">
        <f>VLOOKUP(Z31,'Pořadí družstev2.HD'!$J$49:$R$72,9,FALSE)</f>
        <v>0</v>
      </c>
      <c r="AB31" s="51">
        <f>VLOOKUP(Z31,'Pořadí družstev2.HD'!$J$49:$R$72,2,FALSE)</f>
        <v>2E-3</v>
      </c>
    </row>
    <row r="32" spans="18:28" ht="13.1" customHeight="1">
      <c r="R32" s="49">
        <v>16</v>
      </c>
      <c r="S32" s="47">
        <f>VLOOKUP(R32,'Pořadí družstev2.HD'!$W$49:$Z$72,4,FALSE)</f>
        <v>0</v>
      </c>
      <c r="T32" s="48">
        <f>VLOOKUP(R32,'Pořadí družstev2.HD'!$W$49:$Z$72,2,FALSE)</f>
        <v>0</v>
      </c>
      <c r="V32" s="49">
        <v>16</v>
      </c>
      <c r="W32" s="47">
        <f>VLOOKUP(V32,'Pořadí družstev2.HD'!$S$49:$V$72,4,FALSE)</f>
        <v>0</v>
      </c>
      <c r="X32" s="50">
        <f>VLOOKUP(V32,'Pořadí družstev2.HD'!$S$49:$V$72,2,FALSE)</f>
        <v>0</v>
      </c>
      <c r="Z32" s="49">
        <v>16</v>
      </c>
      <c r="AA32" s="47">
        <f>VLOOKUP(Z32,'Pořadí družstev2.HD'!$J$49:$R$72,9,FALSE)</f>
        <v>0</v>
      </c>
      <c r="AB32" s="51">
        <f>VLOOKUP(Z32,'Pořadí družstev2.HD'!$J$49:$R$72,2,FALSE)</f>
        <v>1.9E-3</v>
      </c>
    </row>
    <row r="33" spans="1:51" ht="13.1" customHeight="1">
      <c r="R33" s="49">
        <v>17</v>
      </c>
      <c r="S33" s="47">
        <f>VLOOKUP(R33,'Pořadí družstev2.HD'!$W$49:$Z$72,4,FALSE)</f>
        <v>0</v>
      </c>
      <c r="T33" s="48">
        <f>VLOOKUP(R33,'Pořadí družstev2.HD'!$W$49:$Z$72,2,FALSE)</f>
        <v>0</v>
      </c>
      <c r="V33" s="49">
        <v>17</v>
      </c>
      <c r="W33" s="47">
        <f>VLOOKUP(V33,'Pořadí družstev2.HD'!$S$49:$V$72,4,FALSE)</f>
        <v>0</v>
      </c>
      <c r="X33" s="50">
        <f>VLOOKUP(V33,'Pořadí družstev2.HD'!$S$49:$V$72,2,FALSE)</f>
        <v>0</v>
      </c>
      <c r="Z33" s="49">
        <v>17</v>
      </c>
      <c r="AA33" s="47">
        <f>VLOOKUP(Z33,'Pořadí družstev2.HD'!$J$49:$R$72,9,FALSE)</f>
        <v>0</v>
      </c>
      <c r="AB33" s="51">
        <f>VLOOKUP(Z33,'Pořadí družstev2.HD'!$J$49:$R$72,2,FALSE)</f>
        <v>1.6000000000000001E-3</v>
      </c>
    </row>
    <row r="34" spans="1:51" ht="13.1" customHeight="1">
      <c r="R34" s="49">
        <v>18</v>
      </c>
      <c r="S34" s="47">
        <f>VLOOKUP(R34,'Pořadí družstev2.HD'!$W$49:$Z$72,4,FALSE)</f>
        <v>0</v>
      </c>
      <c r="T34" s="48">
        <f>VLOOKUP(R34,'Pořadí družstev2.HD'!$W$49:$Z$72,2,FALSE)</f>
        <v>0</v>
      </c>
      <c r="V34" s="49">
        <v>18</v>
      </c>
      <c r="W34" s="47">
        <f>VLOOKUP(V34,'Pořadí družstev2.HD'!$S$49:$V$72,4,FALSE)</f>
        <v>0</v>
      </c>
      <c r="X34" s="50">
        <f>VLOOKUP(V34,'Pořadí družstev2.HD'!$S$49:$V$72,2,FALSE)</f>
        <v>0</v>
      </c>
      <c r="Z34" s="49">
        <v>18</v>
      </c>
      <c r="AA34" s="47">
        <f>VLOOKUP(Z34,'Pořadí družstev2.HD'!$J$49:$R$72,9,FALSE)</f>
        <v>0</v>
      </c>
      <c r="AB34" s="51">
        <f>VLOOKUP(Z34,'Pořadí družstev2.HD'!$J$49:$R$72,2,FALSE)</f>
        <v>1.5E-3</v>
      </c>
    </row>
    <row r="35" spans="1:51" ht="13.1" customHeight="1">
      <c r="R35" s="49">
        <v>19</v>
      </c>
      <c r="S35" s="47">
        <f>VLOOKUP(R35,'Pořadí družstev2.HD'!$W$49:$Z$72,4,FALSE)</f>
        <v>0</v>
      </c>
      <c r="T35" s="48">
        <f>VLOOKUP(R35,'Pořadí družstev2.HD'!$W$49:$Z$72,2,FALSE)</f>
        <v>0</v>
      </c>
      <c r="V35" s="49">
        <v>19</v>
      </c>
      <c r="W35" s="47">
        <f>VLOOKUP(V35,'Pořadí družstev2.HD'!$S$49:$V$72,4,FALSE)</f>
        <v>0</v>
      </c>
      <c r="X35" s="50">
        <f>VLOOKUP(V35,'Pořadí družstev2.HD'!$S$49:$V$72,2,FALSE)</f>
        <v>0</v>
      </c>
      <c r="Z35" s="49">
        <v>19</v>
      </c>
      <c r="AA35" s="47">
        <f>VLOOKUP(Z35,'Pořadí družstev2.HD'!$J$49:$R$72,9,FALSE)</f>
        <v>0</v>
      </c>
      <c r="AB35" s="51">
        <f>VLOOKUP(Z35,'Pořadí družstev2.HD'!$J$49:$R$72,2,FALSE)</f>
        <v>1.2000000000000001E-3</v>
      </c>
    </row>
    <row r="36" spans="1:51" ht="13.1" customHeight="1">
      <c r="R36" s="49">
        <v>20</v>
      </c>
      <c r="S36" s="47">
        <f>VLOOKUP(R36,'Pořadí družstev2.HD'!$W$49:$Z$72,4,FALSE)</f>
        <v>0</v>
      </c>
      <c r="T36" s="48">
        <f>VLOOKUP(R36,'Pořadí družstev2.HD'!$W$49:$Z$72,2,FALSE)</f>
        <v>0</v>
      </c>
      <c r="V36" s="49">
        <v>20</v>
      </c>
      <c r="W36" s="47">
        <f>VLOOKUP(V36,'Pořadí družstev2.HD'!$S$49:$V$72,4,FALSE)</f>
        <v>0</v>
      </c>
      <c r="X36" s="50">
        <f>VLOOKUP(V36,'Pořadí družstev2.HD'!$S$49:$V$72,2,FALSE)</f>
        <v>0</v>
      </c>
      <c r="Z36" s="49">
        <v>20</v>
      </c>
      <c r="AA36" s="47">
        <f>VLOOKUP(Z36,'Pořadí družstev2.HD'!$J$49:$R$72,9,FALSE)</f>
        <v>0</v>
      </c>
      <c r="AB36" s="51">
        <f>VLOOKUP(Z36,'Pořadí družstev2.HD'!$J$49:$R$72,2,FALSE)</f>
        <v>1.1000000000000001E-3</v>
      </c>
    </row>
    <row r="37" spans="1:51" ht="13.1" customHeight="1">
      <c r="R37" s="49">
        <v>21</v>
      </c>
      <c r="S37" s="47">
        <f>VLOOKUP(R37,'Pořadí družstev2.HD'!$W$49:$Z$72,4,FALSE)</f>
        <v>0</v>
      </c>
      <c r="T37" s="48">
        <f>VLOOKUP(R37,'Pořadí družstev2.HD'!$W$49:$Z$72,2,FALSE)</f>
        <v>0</v>
      </c>
      <c r="V37" s="49">
        <v>21</v>
      </c>
      <c r="W37" s="47">
        <f>VLOOKUP(V37,'Pořadí družstev2.HD'!$S$49:$V$72,4,FALSE)</f>
        <v>0</v>
      </c>
      <c r="X37" s="50">
        <f>VLOOKUP(V37,'Pořadí družstev2.HD'!$S$49:$V$72,2,FALSE)</f>
        <v>0</v>
      </c>
      <c r="Z37" s="49">
        <v>21</v>
      </c>
      <c r="AA37" s="47">
        <f>VLOOKUP(Z37,'Pořadí družstev2.HD'!$J$49:$R$72,9,FALSE)</f>
        <v>0</v>
      </c>
      <c r="AB37" s="51">
        <f>VLOOKUP(Z37,'Pořadí družstev2.HD'!$J$49:$R$72,2,FALSE)</f>
        <v>8.0000000000000004E-4</v>
      </c>
    </row>
    <row r="38" spans="1:51" ht="13.1" customHeight="1">
      <c r="R38" s="49">
        <v>22</v>
      </c>
      <c r="S38" s="47">
        <f>VLOOKUP(R38,'Pořadí družstev2.HD'!$W$49:$Z$72,4,FALSE)</f>
        <v>0</v>
      </c>
      <c r="T38" s="48">
        <f>VLOOKUP(R38,'Pořadí družstev2.HD'!$W$49:$Z$72,2,FALSE)</f>
        <v>0</v>
      </c>
      <c r="V38" s="49">
        <v>22</v>
      </c>
      <c r="W38" s="47">
        <f>VLOOKUP(V38,'Pořadí družstev2.HD'!$S$49:$V$72,4,FALSE)</f>
        <v>0</v>
      </c>
      <c r="X38" s="50">
        <f>VLOOKUP(V38,'Pořadí družstev2.HD'!$S$49:$V$72,2,FALSE)</f>
        <v>0</v>
      </c>
      <c r="Z38" s="49">
        <v>22</v>
      </c>
      <c r="AA38" s="47">
        <f>VLOOKUP(Z38,'Pořadí družstev2.HD'!$J$49:$R$72,9,FALSE)</f>
        <v>0</v>
      </c>
      <c r="AB38" s="51">
        <f>VLOOKUP(Z38,'Pořadí družstev2.HD'!$J$49:$R$72,2,FALSE)</f>
        <v>6.9999999999999999E-4</v>
      </c>
    </row>
    <row r="39" spans="1:51" ht="13.1" customHeight="1">
      <c r="R39" s="49">
        <v>23</v>
      </c>
      <c r="S39" s="47">
        <f>VLOOKUP(R39,'Pořadí družstev2.HD'!$W$49:$Z$72,4,FALSE)</f>
        <v>0</v>
      </c>
      <c r="T39" s="48">
        <f>VLOOKUP(R39,'Pořadí družstev2.HD'!$W$49:$Z$72,2,FALSE)</f>
        <v>0</v>
      </c>
      <c r="V39" s="49">
        <v>23</v>
      </c>
      <c r="W39" s="47">
        <f>VLOOKUP(V39,'Pořadí družstev2.HD'!$S$49:$V$72,4,FALSE)</f>
        <v>0</v>
      </c>
      <c r="X39" s="50">
        <f>VLOOKUP(V39,'Pořadí družstev2.HD'!$S$49:$V$72,2,FALSE)</f>
        <v>0</v>
      </c>
      <c r="Z39" s="49">
        <v>23</v>
      </c>
      <c r="AA39" s="47">
        <f>VLOOKUP(Z39,'Pořadí družstev2.HD'!$J$49:$R$72,9,FALSE)</f>
        <v>0</v>
      </c>
      <c r="AB39" s="51">
        <f>VLOOKUP(Z39,'Pořadí družstev2.HD'!$J$49:$R$72,2,FALSE)</f>
        <v>4.0000000000000002E-4</v>
      </c>
    </row>
    <row r="40" spans="1:51" ht="13.1" customHeight="1" thickBot="1">
      <c r="R40" s="52">
        <v>24</v>
      </c>
      <c r="S40" s="53">
        <f>VLOOKUP(R40,'Pořadí družstev2.HD'!$W$49:$Z$72,4,FALSE)</f>
        <v>0</v>
      </c>
      <c r="T40" s="54">
        <f>VLOOKUP(R40,'Pořadí družstev2.HD'!$W$49:$Z$72,2,FALSE)</f>
        <v>0</v>
      </c>
      <c r="V40" s="52">
        <v>24</v>
      </c>
      <c r="W40" s="53">
        <f>VLOOKUP(V40,'Pořadí družstev2.HD'!$S$49:$V$72,4,FALSE)</f>
        <v>0</v>
      </c>
      <c r="X40" s="55">
        <f>VLOOKUP(V40,'Pořadí družstev2.HD'!$S$49:$V$72,2,FALSE)</f>
        <v>0</v>
      </c>
      <c r="Z40" s="52">
        <v>24</v>
      </c>
      <c r="AA40" s="53">
        <f>VLOOKUP(Z40,'Pořadí družstev2.HD'!$J$49:$R$72,9,FALSE)</f>
        <v>0</v>
      </c>
      <c r="AB40" s="56">
        <f>VLOOKUP(Z40,'Pořadí družstev2.HD'!$J$49:$R$72,2,FALSE)</f>
        <v>3.0000000000000003E-4</v>
      </c>
    </row>
    <row r="41" spans="1:51" ht="13.1" customHeight="1" thickTop="1"/>
    <row r="42" spans="1:51" ht="13.1" customHeight="1"/>
    <row r="43" spans="1:51" ht="13.1" customHeight="1"/>
    <row r="44" spans="1:51" ht="13.1" customHeight="1"/>
    <row r="45" spans="1:51" ht="13.1" customHeight="1"/>
    <row r="46" spans="1:51" ht="13.1" customHeight="1"/>
    <row r="47" spans="1:51" ht="13.1" customHeight="1"/>
    <row r="48" spans="1:51" ht="13.1" hidden="1" customHeight="1" thickBot="1">
      <c r="A48" s="57"/>
      <c r="B48" s="57"/>
      <c r="C48" s="58"/>
      <c r="D48" s="58" t="s">
        <v>39</v>
      </c>
      <c r="E48" s="57" t="s">
        <v>2</v>
      </c>
      <c r="F48" s="57"/>
      <c r="G48" s="59"/>
      <c r="H48" s="60" t="s">
        <v>39</v>
      </c>
      <c r="I48" s="60"/>
      <c r="J48" s="60" t="s">
        <v>48</v>
      </c>
      <c r="K48" s="60" t="s">
        <v>42</v>
      </c>
      <c r="L48" s="60" t="s">
        <v>47</v>
      </c>
      <c r="M48" s="60">
        <v>1</v>
      </c>
      <c r="N48" s="60">
        <v>2</v>
      </c>
      <c r="O48" s="60">
        <v>3</v>
      </c>
      <c r="P48" s="60">
        <v>4</v>
      </c>
      <c r="Q48" s="60">
        <v>5</v>
      </c>
      <c r="R48" s="60"/>
      <c r="S48" s="61" t="s">
        <v>44</v>
      </c>
      <c r="T48" s="61" t="s">
        <v>43</v>
      </c>
      <c r="U48" s="61"/>
      <c r="V48" s="61"/>
      <c r="W48" s="62" t="s">
        <v>40</v>
      </c>
      <c r="X48" s="63" t="s">
        <v>2</v>
      </c>
      <c r="Y48" s="63"/>
      <c r="Z48" s="63"/>
      <c r="AA48" s="183">
        <v>1</v>
      </c>
      <c r="AB48" s="183"/>
      <c r="AC48" s="183"/>
      <c r="AD48" s="183"/>
      <c r="AE48" s="183"/>
      <c r="AF48" s="183">
        <v>2</v>
      </c>
      <c r="AG48" s="183"/>
      <c r="AH48" s="183"/>
      <c r="AI48" s="183"/>
      <c r="AJ48" s="183"/>
      <c r="AK48" s="183">
        <v>3</v>
      </c>
      <c r="AL48" s="183"/>
      <c r="AM48" s="183"/>
      <c r="AN48" s="183"/>
      <c r="AO48" s="183"/>
      <c r="AP48" s="183">
        <v>4</v>
      </c>
      <c r="AQ48" s="183"/>
      <c r="AR48" s="183"/>
      <c r="AS48" s="183"/>
      <c r="AT48" s="183"/>
      <c r="AU48" s="183">
        <v>5</v>
      </c>
      <c r="AV48" s="183"/>
      <c r="AW48" s="183"/>
      <c r="AX48" s="183"/>
      <c r="AY48" s="184"/>
    </row>
    <row r="49" spans="1:51" ht="13.1" hidden="1" customHeight="1" thickBot="1">
      <c r="A49" s="211" t="s">
        <v>33</v>
      </c>
      <c r="B49" s="214" t="s">
        <v>33</v>
      </c>
      <c r="C49" s="64" t="str">
        <f>'2.HD'!B6</f>
        <v>Müller Vladimír</v>
      </c>
      <c r="D49" s="64">
        <f>'2.HD'!D6</f>
        <v>189</v>
      </c>
      <c r="E49" s="65">
        <f>'2.HD'!E6</f>
        <v>1</v>
      </c>
      <c r="F49" s="57">
        <v>1</v>
      </c>
      <c r="G49" s="66" t="str">
        <f>'2.HD'!AU13</f>
        <v>Motyka Vlastimil</v>
      </c>
      <c r="H49" s="67">
        <f t="shared" ref="H49:H72" si="4">AB49+AG49+AL49+AQ49+AV49</f>
        <v>887</v>
      </c>
      <c r="I49" s="68">
        <f t="shared" ref="I49:I72" si="5">IF(G49=0,F49*0.000001,K49)</f>
        <v>177.40010000000001</v>
      </c>
      <c r="J49" s="68">
        <f t="shared" ref="J49:J72" si="6">RANK(I49,$I$49:$I$72)</f>
        <v>4</v>
      </c>
      <c r="K49" s="69">
        <f t="shared" ref="K49:K72" si="7">IF(H49=0,F49*0.0001,F49*0.0001+(H49/L49))</f>
        <v>177.40010000000001</v>
      </c>
      <c r="L49" s="70">
        <f t="shared" ref="L49:L72" si="8">AC49+AH49+AM49+AR49+AW49</f>
        <v>5</v>
      </c>
      <c r="M49" s="67">
        <f t="shared" ref="M49:M72" si="9">AB49</f>
        <v>190</v>
      </c>
      <c r="N49" s="67">
        <f t="shared" ref="N49:N72" si="10">AG49</f>
        <v>158</v>
      </c>
      <c r="O49" s="67">
        <f t="shared" ref="O49:O72" si="11">AL49</f>
        <v>158</v>
      </c>
      <c r="P49" s="67">
        <f t="shared" ref="P49:P72" si="12">AQ49</f>
        <v>221</v>
      </c>
      <c r="Q49" s="67">
        <f t="shared" ref="Q49:Q72" si="13">AV49</f>
        <v>160</v>
      </c>
      <c r="R49" s="71" t="str">
        <f t="shared" ref="R49:R72" si="14">G49</f>
        <v>Motyka Vlastimil</v>
      </c>
      <c r="S49" s="72">
        <f t="shared" ref="S49:S72" si="15">RANK(U49,$U$49:$U$72)</f>
        <v>2</v>
      </c>
      <c r="T49" s="72">
        <f t="shared" ref="T49:T72" si="16">MAX(M49:Q49)</f>
        <v>221</v>
      </c>
      <c r="U49" s="72">
        <f t="shared" ref="U49:U72" si="17">IF(G49=0,T49+(H49*0.000001)+(F49*0.000001),T49+(H49*0.000001)+(F49*0.001))</f>
        <v>221.00188700000001</v>
      </c>
      <c r="V49" s="73" t="str">
        <f t="shared" ref="V49:V72" si="18">G49</f>
        <v>Motyka Vlastimil</v>
      </c>
      <c r="W49" s="74">
        <f t="shared" ref="W49:W72" si="19">RANK(Y49,$Y$49:$Y$72,0)</f>
        <v>2</v>
      </c>
      <c r="X49" s="74">
        <f t="shared" ref="X49:X72" si="20">AE49+AJ49+AO49+AT49+AY49</f>
        <v>4</v>
      </c>
      <c r="Y49" s="74">
        <f t="shared" ref="Y49:Y72" si="21">IF(Z49=0,X49+(F49*0.0000001),X49+(F49*0.001))</f>
        <v>4.0010000000000003</v>
      </c>
      <c r="Z49" s="74" t="str">
        <f t="shared" ref="Z49:Z72" si="22">G49</f>
        <v>Motyka Vlastimil</v>
      </c>
      <c r="AA49" s="75">
        <f t="shared" ref="AA49:AA72" si="23">VLOOKUP(G49,$C$49:$E$60,2,FALSE)</f>
        <v>190</v>
      </c>
      <c r="AB49" s="75">
        <f t="shared" ref="AB49:AB72" si="24">IFERROR(AA49,0)</f>
        <v>190</v>
      </c>
      <c r="AC49" s="75">
        <f t="shared" ref="AC49:AC72" si="25">IF(AB49&gt;0,1,0)</f>
        <v>1</v>
      </c>
      <c r="AD49" s="72">
        <f t="shared" ref="AD49:AD72" si="26">VLOOKUP(G49,$C$49:$E$60,3,FALSE)</f>
        <v>1</v>
      </c>
      <c r="AE49" s="72">
        <f t="shared" ref="AE49:AE72" si="27">IFERROR(AD49,0)</f>
        <v>1</v>
      </c>
      <c r="AF49" s="75">
        <f t="shared" ref="AF49:AF72" si="28">VLOOKUP(G49,$C$61:$E$72,2,FALSE)</f>
        <v>158</v>
      </c>
      <c r="AG49" s="75">
        <f t="shared" ref="AG49:AG72" si="29">IFERROR(AF49,0)</f>
        <v>158</v>
      </c>
      <c r="AH49" s="75">
        <f t="shared" ref="AH49:AH72" si="30">IF(AG49&gt;0,1,0)</f>
        <v>1</v>
      </c>
      <c r="AI49" s="72">
        <f t="shared" ref="AI49:AI72" si="31">VLOOKUP(G49,$C$61:$E$72,3,FALSE)</f>
        <v>0</v>
      </c>
      <c r="AJ49" s="72">
        <f t="shared" ref="AJ49:AJ72" si="32">IFERROR(AI49,0)</f>
        <v>0</v>
      </c>
      <c r="AK49" s="75">
        <f t="shared" ref="AK49:AK72" si="33">VLOOKUP(G49,$C$73:$E$84,2,FALSE)</f>
        <v>158</v>
      </c>
      <c r="AL49" s="75">
        <f t="shared" ref="AL49:AL72" si="34">IFERROR(AK49,0)</f>
        <v>158</v>
      </c>
      <c r="AM49" s="75">
        <f t="shared" ref="AM49:AM72" si="35">IF(AL49&gt;0,1,0)</f>
        <v>1</v>
      </c>
      <c r="AN49" s="72">
        <f t="shared" ref="AN49:AN72" si="36">VLOOKUP(G49,$C$73:$E$84,3,FALSE)</f>
        <v>1</v>
      </c>
      <c r="AO49" s="72">
        <f t="shared" ref="AO49:AO72" si="37">IFERROR(AN49,0)</f>
        <v>1</v>
      </c>
      <c r="AP49" s="75">
        <f t="shared" ref="AP49:AP72" si="38">VLOOKUP(G49,$C$85:$E$96,2,FALSE)</f>
        <v>221</v>
      </c>
      <c r="AQ49" s="75">
        <f t="shared" ref="AQ49:AQ72" si="39">IFERROR(AP49,0)</f>
        <v>221</v>
      </c>
      <c r="AR49" s="75">
        <f t="shared" ref="AR49:AR72" si="40">IF(AQ49&gt;0,1,0)</f>
        <v>1</v>
      </c>
      <c r="AS49" s="72">
        <f t="shared" ref="AS49:AS72" si="41">VLOOKUP(G49,$C$85:$E$96,3,FALSE)</f>
        <v>1</v>
      </c>
      <c r="AT49" s="72">
        <f t="shared" ref="AT49:AT72" si="42">IFERROR(AS49,0)</f>
        <v>1</v>
      </c>
      <c r="AU49" s="75">
        <f t="shared" ref="AU49:AU72" si="43">VLOOKUP(G49,$C$97:$E$108,2,FALSE)</f>
        <v>160</v>
      </c>
      <c r="AV49" s="75">
        <f t="shared" ref="AV49:AV72" si="44">IFERROR(AU49,0)</f>
        <v>160</v>
      </c>
      <c r="AW49" s="75">
        <f t="shared" ref="AW49:AW72" si="45">IF(AV49&gt;0,1,0)</f>
        <v>1</v>
      </c>
      <c r="AX49" s="72">
        <f t="shared" ref="AX49:AX72" si="46">VLOOKUP(G49,$C$97:$E$108,3,FALSE)</f>
        <v>1</v>
      </c>
      <c r="AY49" s="76">
        <f t="shared" ref="AY49:AY72" si="47">IFERROR(AX49,0)</f>
        <v>1</v>
      </c>
    </row>
    <row r="50" spans="1:51" ht="13.1" hidden="1" customHeight="1" thickBot="1">
      <c r="A50" s="212"/>
      <c r="B50" s="215"/>
      <c r="C50" s="64" t="str">
        <f>'2.HD'!B7</f>
        <v>Pazděra Jaroslav</v>
      </c>
      <c r="D50" s="64">
        <f>'2.HD'!D7</f>
        <v>166</v>
      </c>
      <c r="E50" s="65">
        <f>'2.HD'!E7</f>
        <v>0</v>
      </c>
      <c r="F50" s="57">
        <v>2</v>
      </c>
      <c r="G50" s="66" t="str">
        <f>'2.HD'!AU14</f>
        <v>Mihalcsak Silvestr</v>
      </c>
      <c r="H50" s="67">
        <f t="shared" si="4"/>
        <v>830</v>
      </c>
      <c r="I50" s="68">
        <f t="shared" si="5"/>
        <v>166.00020000000001</v>
      </c>
      <c r="J50" s="68">
        <f t="shared" si="6"/>
        <v>12</v>
      </c>
      <c r="K50" s="69">
        <f t="shared" si="7"/>
        <v>166.00020000000001</v>
      </c>
      <c r="L50" s="70">
        <f t="shared" si="8"/>
        <v>5</v>
      </c>
      <c r="M50" s="67">
        <f t="shared" si="9"/>
        <v>140</v>
      </c>
      <c r="N50" s="67">
        <f t="shared" si="10"/>
        <v>172</v>
      </c>
      <c r="O50" s="67">
        <f t="shared" si="11"/>
        <v>200</v>
      </c>
      <c r="P50" s="67">
        <f t="shared" si="12"/>
        <v>160</v>
      </c>
      <c r="Q50" s="67">
        <f t="shared" si="13"/>
        <v>158</v>
      </c>
      <c r="R50" s="71" t="str">
        <f t="shared" si="14"/>
        <v>Mihalcsak Silvestr</v>
      </c>
      <c r="S50" s="72">
        <f t="shared" si="15"/>
        <v>6</v>
      </c>
      <c r="T50" s="72">
        <f t="shared" si="16"/>
        <v>200</v>
      </c>
      <c r="U50" s="72">
        <f t="shared" si="17"/>
        <v>200.00283000000002</v>
      </c>
      <c r="V50" s="73" t="str">
        <f t="shared" si="18"/>
        <v>Mihalcsak Silvestr</v>
      </c>
      <c r="W50" s="74">
        <f t="shared" si="19"/>
        <v>9</v>
      </c>
      <c r="X50" s="74">
        <f t="shared" si="20"/>
        <v>2</v>
      </c>
      <c r="Y50" s="74">
        <f t="shared" si="21"/>
        <v>2.0019999999999998</v>
      </c>
      <c r="Z50" s="74" t="str">
        <f t="shared" si="22"/>
        <v>Mihalcsak Silvestr</v>
      </c>
      <c r="AA50" s="75">
        <f t="shared" si="23"/>
        <v>140</v>
      </c>
      <c r="AB50" s="75">
        <f t="shared" si="24"/>
        <v>140</v>
      </c>
      <c r="AC50" s="75">
        <f t="shared" si="25"/>
        <v>1</v>
      </c>
      <c r="AD50" s="72">
        <f t="shared" si="26"/>
        <v>1</v>
      </c>
      <c r="AE50" s="72">
        <f t="shared" si="27"/>
        <v>1</v>
      </c>
      <c r="AF50" s="75">
        <f t="shared" si="28"/>
        <v>172</v>
      </c>
      <c r="AG50" s="75">
        <f t="shared" si="29"/>
        <v>172</v>
      </c>
      <c r="AH50" s="75">
        <f t="shared" si="30"/>
        <v>1</v>
      </c>
      <c r="AI50" s="72">
        <f t="shared" si="31"/>
        <v>0</v>
      </c>
      <c r="AJ50" s="72">
        <f t="shared" si="32"/>
        <v>0</v>
      </c>
      <c r="AK50" s="75">
        <f t="shared" si="33"/>
        <v>200</v>
      </c>
      <c r="AL50" s="75">
        <f t="shared" si="34"/>
        <v>200</v>
      </c>
      <c r="AM50" s="75">
        <f t="shared" si="35"/>
        <v>1</v>
      </c>
      <c r="AN50" s="72">
        <f t="shared" si="36"/>
        <v>1</v>
      </c>
      <c r="AO50" s="72">
        <f t="shared" si="37"/>
        <v>1</v>
      </c>
      <c r="AP50" s="75">
        <f t="shared" si="38"/>
        <v>160</v>
      </c>
      <c r="AQ50" s="75">
        <f t="shared" si="39"/>
        <v>160</v>
      </c>
      <c r="AR50" s="75">
        <f t="shared" si="40"/>
        <v>1</v>
      </c>
      <c r="AS50" s="72">
        <f t="shared" si="41"/>
        <v>0</v>
      </c>
      <c r="AT50" s="72">
        <f t="shared" si="42"/>
        <v>0</v>
      </c>
      <c r="AU50" s="75">
        <f t="shared" si="43"/>
        <v>158</v>
      </c>
      <c r="AV50" s="75">
        <f t="shared" si="44"/>
        <v>158</v>
      </c>
      <c r="AW50" s="75">
        <f t="shared" si="45"/>
        <v>1</v>
      </c>
      <c r="AX50" s="72">
        <f t="shared" si="46"/>
        <v>0</v>
      </c>
      <c r="AY50" s="76">
        <f t="shared" si="47"/>
        <v>0</v>
      </c>
    </row>
    <row r="51" spans="1:51" ht="13.1" hidden="1" customHeight="1" thickBot="1">
      <c r="A51" s="212"/>
      <c r="B51" s="214" t="s">
        <v>34</v>
      </c>
      <c r="C51" s="64" t="str">
        <f>'2.HD'!I6</f>
        <v>Dvořák Radek</v>
      </c>
      <c r="D51" s="64">
        <f>'2.HD'!H6</f>
        <v>161</v>
      </c>
      <c r="E51" s="65">
        <f>'2.HD'!G6</f>
        <v>0</v>
      </c>
      <c r="F51" s="57">
        <v>3</v>
      </c>
      <c r="G51" s="66">
        <f>'2.HD'!AU15</f>
        <v>0</v>
      </c>
      <c r="H51" s="67">
        <f t="shared" si="4"/>
        <v>0</v>
      </c>
      <c r="I51" s="68">
        <f t="shared" si="5"/>
        <v>3.0000000000000001E-6</v>
      </c>
      <c r="J51" s="68">
        <f t="shared" si="6"/>
        <v>24</v>
      </c>
      <c r="K51" s="69">
        <f t="shared" si="7"/>
        <v>3.0000000000000003E-4</v>
      </c>
      <c r="L51" s="70">
        <f t="shared" si="8"/>
        <v>0</v>
      </c>
      <c r="M51" s="67">
        <f t="shared" si="9"/>
        <v>0</v>
      </c>
      <c r="N51" s="67">
        <f t="shared" si="10"/>
        <v>0</v>
      </c>
      <c r="O51" s="67">
        <f t="shared" si="11"/>
        <v>0</v>
      </c>
      <c r="P51" s="67">
        <f t="shared" si="12"/>
        <v>0</v>
      </c>
      <c r="Q51" s="67">
        <f t="shared" si="13"/>
        <v>0</v>
      </c>
      <c r="R51" s="71">
        <f t="shared" si="14"/>
        <v>0</v>
      </c>
      <c r="S51" s="72">
        <f t="shared" si="15"/>
        <v>24</v>
      </c>
      <c r="T51" s="72">
        <f t="shared" si="16"/>
        <v>0</v>
      </c>
      <c r="U51" s="72">
        <f t="shared" si="17"/>
        <v>3.0000000000000001E-6</v>
      </c>
      <c r="V51" s="73">
        <f t="shared" si="18"/>
        <v>0</v>
      </c>
      <c r="W51" s="74">
        <f t="shared" si="19"/>
        <v>24</v>
      </c>
      <c r="X51" s="74">
        <f t="shared" si="20"/>
        <v>0</v>
      </c>
      <c r="Y51" s="74">
        <f t="shared" si="21"/>
        <v>2.9999999999999999E-7</v>
      </c>
      <c r="Z51" s="74">
        <f t="shared" si="22"/>
        <v>0</v>
      </c>
      <c r="AA51" s="75" t="e">
        <f t="shared" si="23"/>
        <v>#N/A</v>
      </c>
      <c r="AB51" s="75">
        <f t="shared" si="24"/>
        <v>0</v>
      </c>
      <c r="AC51" s="75">
        <f t="shared" si="25"/>
        <v>0</v>
      </c>
      <c r="AD51" s="72" t="e">
        <f t="shared" si="26"/>
        <v>#N/A</v>
      </c>
      <c r="AE51" s="72">
        <f t="shared" si="27"/>
        <v>0</v>
      </c>
      <c r="AF51" s="75" t="e">
        <f t="shared" si="28"/>
        <v>#N/A</v>
      </c>
      <c r="AG51" s="75">
        <f t="shared" si="29"/>
        <v>0</v>
      </c>
      <c r="AH51" s="75">
        <f t="shared" si="30"/>
        <v>0</v>
      </c>
      <c r="AI51" s="72" t="e">
        <f t="shared" si="31"/>
        <v>#N/A</v>
      </c>
      <c r="AJ51" s="72">
        <f t="shared" si="32"/>
        <v>0</v>
      </c>
      <c r="AK51" s="75" t="e">
        <f t="shared" si="33"/>
        <v>#N/A</v>
      </c>
      <c r="AL51" s="75">
        <f t="shared" si="34"/>
        <v>0</v>
      </c>
      <c r="AM51" s="75">
        <f t="shared" si="35"/>
        <v>0</v>
      </c>
      <c r="AN51" s="72" t="e">
        <f t="shared" si="36"/>
        <v>#N/A</v>
      </c>
      <c r="AO51" s="72">
        <f t="shared" si="37"/>
        <v>0</v>
      </c>
      <c r="AP51" s="75" t="e">
        <f t="shared" si="38"/>
        <v>#N/A</v>
      </c>
      <c r="AQ51" s="75">
        <f t="shared" si="39"/>
        <v>0</v>
      </c>
      <c r="AR51" s="75">
        <f t="shared" si="40"/>
        <v>0</v>
      </c>
      <c r="AS51" s="72" t="e">
        <f t="shared" si="41"/>
        <v>#N/A</v>
      </c>
      <c r="AT51" s="72">
        <f t="shared" si="42"/>
        <v>0</v>
      </c>
      <c r="AU51" s="75" t="e">
        <f t="shared" si="43"/>
        <v>#N/A</v>
      </c>
      <c r="AV51" s="75">
        <f t="shared" si="44"/>
        <v>0</v>
      </c>
      <c r="AW51" s="75">
        <f t="shared" si="45"/>
        <v>0</v>
      </c>
      <c r="AX51" s="72" t="e">
        <f t="shared" si="46"/>
        <v>#N/A</v>
      </c>
      <c r="AY51" s="76">
        <f t="shared" si="47"/>
        <v>0</v>
      </c>
    </row>
    <row r="52" spans="1:51" ht="13.1" hidden="1" customHeight="1" thickBot="1">
      <c r="A52" s="212"/>
      <c r="B52" s="215"/>
      <c r="C52" s="64" t="str">
        <f>'2.HD'!I7</f>
        <v>Fabrigerová Anna</v>
      </c>
      <c r="D52" s="64">
        <f>'2.HD'!H7</f>
        <v>214</v>
      </c>
      <c r="E52" s="65">
        <f>'2.HD'!G7</f>
        <v>1</v>
      </c>
      <c r="F52" s="57">
        <v>4</v>
      </c>
      <c r="G52" s="66">
        <f>'2.HD'!AU16</f>
        <v>0</v>
      </c>
      <c r="H52" s="67">
        <f t="shared" si="4"/>
        <v>0</v>
      </c>
      <c r="I52" s="68">
        <f t="shared" si="5"/>
        <v>3.9999999999999998E-6</v>
      </c>
      <c r="J52" s="68">
        <f t="shared" si="6"/>
        <v>23</v>
      </c>
      <c r="K52" s="69">
        <f t="shared" si="7"/>
        <v>4.0000000000000002E-4</v>
      </c>
      <c r="L52" s="70">
        <f t="shared" si="8"/>
        <v>0</v>
      </c>
      <c r="M52" s="67">
        <f t="shared" si="9"/>
        <v>0</v>
      </c>
      <c r="N52" s="67">
        <f t="shared" si="10"/>
        <v>0</v>
      </c>
      <c r="O52" s="67">
        <f t="shared" si="11"/>
        <v>0</v>
      </c>
      <c r="P52" s="67">
        <f t="shared" si="12"/>
        <v>0</v>
      </c>
      <c r="Q52" s="67">
        <f t="shared" si="13"/>
        <v>0</v>
      </c>
      <c r="R52" s="71">
        <f t="shared" si="14"/>
        <v>0</v>
      </c>
      <c r="S52" s="72">
        <f t="shared" si="15"/>
        <v>23</v>
      </c>
      <c r="T52" s="72">
        <f t="shared" si="16"/>
        <v>0</v>
      </c>
      <c r="U52" s="72">
        <f t="shared" si="17"/>
        <v>3.9999999999999998E-6</v>
      </c>
      <c r="V52" s="73">
        <f t="shared" si="18"/>
        <v>0</v>
      </c>
      <c r="W52" s="74">
        <f t="shared" si="19"/>
        <v>23</v>
      </c>
      <c r="X52" s="74">
        <f t="shared" si="20"/>
        <v>0</v>
      </c>
      <c r="Y52" s="74">
        <f t="shared" si="21"/>
        <v>3.9999999999999998E-7</v>
      </c>
      <c r="Z52" s="74">
        <f t="shared" si="22"/>
        <v>0</v>
      </c>
      <c r="AA52" s="75" t="e">
        <f t="shared" si="23"/>
        <v>#N/A</v>
      </c>
      <c r="AB52" s="75">
        <f t="shared" si="24"/>
        <v>0</v>
      </c>
      <c r="AC52" s="75">
        <f t="shared" si="25"/>
        <v>0</v>
      </c>
      <c r="AD52" s="72" t="e">
        <f t="shared" si="26"/>
        <v>#N/A</v>
      </c>
      <c r="AE52" s="72">
        <f t="shared" si="27"/>
        <v>0</v>
      </c>
      <c r="AF52" s="75" t="e">
        <f t="shared" si="28"/>
        <v>#N/A</v>
      </c>
      <c r="AG52" s="75">
        <f t="shared" si="29"/>
        <v>0</v>
      </c>
      <c r="AH52" s="75">
        <f t="shared" si="30"/>
        <v>0</v>
      </c>
      <c r="AI52" s="72" t="e">
        <f t="shared" si="31"/>
        <v>#N/A</v>
      </c>
      <c r="AJ52" s="72">
        <f t="shared" si="32"/>
        <v>0</v>
      </c>
      <c r="AK52" s="75" t="e">
        <f t="shared" si="33"/>
        <v>#N/A</v>
      </c>
      <c r="AL52" s="75">
        <f t="shared" si="34"/>
        <v>0</v>
      </c>
      <c r="AM52" s="75">
        <f t="shared" si="35"/>
        <v>0</v>
      </c>
      <c r="AN52" s="72" t="e">
        <f t="shared" si="36"/>
        <v>#N/A</v>
      </c>
      <c r="AO52" s="72">
        <f t="shared" si="37"/>
        <v>0</v>
      </c>
      <c r="AP52" s="75" t="e">
        <f t="shared" si="38"/>
        <v>#N/A</v>
      </c>
      <c r="AQ52" s="75">
        <f t="shared" si="39"/>
        <v>0</v>
      </c>
      <c r="AR52" s="75">
        <f t="shared" si="40"/>
        <v>0</v>
      </c>
      <c r="AS52" s="72" t="e">
        <f t="shared" si="41"/>
        <v>#N/A</v>
      </c>
      <c r="AT52" s="72">
        <f t="shared" si="42"/>
        <v>0</v>
      </c>
      <c r="AU52" s="75" t="e">
        <f t="shared" si="43"/>
        <v>#N/A</v>
      </c>
      <c r="AV52" s="75">
        <f t="shared" si="44"/>
        <v>0</v>
      </c>
      <c r="AW52" s="75">
        <f t="shared" si="45"/>
        <v>0</v>
      </c>
      <c r="AX52" s="72" t="e">
        <f t="shared" si="46"/>
        <v>#N/A</v>
      </c>
      <c r="AY52" s="76">
        <f t="shared" si="47"/>
        <v>0</v>
      </c>
    </row>
    <row r="53" spans="1:51" ht="13.1" hidden="1" customHeight="1" thickBot="1">
      <c r="A53" s="212"/>
      <c r="B53" s="214" t="s">
        <v>35</v>
      </c>
      <c r="C53" s="64" t="str">
        <f>'2.HD'!L6</f>
        <v>Klusáček Jiří</v>
      </c>
      <c r="D53" s="64">
        <f>'2.HD'!N6</f>
        <v>225</v>
      </c>
      <c r="E53" s="65">
        <f>'2.HD'!O6</f>
        <v>1</v>
      </c>
      <c r="F53" s="57">
        <v>5</v>
      </c>
      <c r="G53" s="66" t="str">
        <f>'2.HD'!AU17</f>
        <v>Pazděra Jaroslav</v>
      </c>
      <c r="H53" s="67">
        <f t="shared" si="4"/>
        <v>856</v>
      </c>
      <c r="I53" s="68">
        <f t="shared" si="5"/>
        <v>171.20049999999998</v>
      </c>
      <c r="J53" s="68">
        <f t="shared" si="6"/>
        <v>7</v>
      </c>
      <c r="K53" s="69">
        <f t="shared" si="7"/>
        <v>171.20049999999998</v>
      </c>
      <c r="L53" s="70">
        <f t="shared" si="8"/>
        <v>5</v>
      </c>
      <c r="M53" s="67">
        <f t="shared" si="9"/>
        <v>166</v>
      </c>
      <c r="N53" s="67">
        <f t="shared" si="10"/>
        <v>192</v>
      </c>
      <c r="O53" s="67">
        <f t="shared" si="11"/>
        <v>158</v>
      </c>
      <c r="P53" s="67">
        <f t="shared" si="12"/>
        <v>171</v>
      </c>
      <c r="Q53" s="67">
        <f t="shared" si="13"/>
        <v>169</v>
      </c>
      <c r="R53" s="71" t="str">
        <f t="shared" si="14"/>
        <v>Pazděra Jaroslav</v>
      </c>
      <c r="S53" s="72">
        <f t="shared" si="15"/>
        <v>8</v>
      </c>
      <c r="T53" s="72">
        <f t="shared" si="16"/>
        <v>192</v>
      </c>
      <c r="U53" s="72">
        <f t="shared" si="17"/>
        <v>192.00585599999999</v>
      </c>
      <c r="V53" s="73" t="str">
        <f t="shared" si="18"/>
        <v>Pazděra Jaroslav</v>
      </c>
      <c r="W53" s="74">
        <f t="shared" si="19"/>
        <v>5</v>
      </c>
      <c r="X53" s="74">
        <f t="shared" si="20"/>
        <v>3</v>
      </c>
      <c r="Y53" s="74">
        <f t="shared" si="21"/>
        <v>3.0049999999999999</v>
      </c>
      <c r="Z53" s="74" t="str">
        <f t="shared" si="22"/>
        <v>Pazděra Jaroslav</v>
      </c>
      <c r="AA53" s="75">
        <f t="shared" si="23"/>
        <v>166</v>
      </c>
      <c r="AB53" s="75">
        <f t="shared" si="24"/>
        <v>166</v>
      </c>
      <c r="AC53" s="75">
        <f t="shared" si="25"/>
        <v>1</v>
      </c>
      <c r="AD53" s="72">
        <f t="shared" si="26"/>
        <v>0</v>
      </c>
      <c r="AE53" s="72">
        <f t="shared" si="27"/>
        <v>0</v>
      </c>
      <c r="AF53" s="75">
        <f t="shared" si="28"/>
        <v>192</v>
      </c>
      <c r="AG53" s="75">
        <f t="shared" si="29"/>
        <v>192</v>
      </c>
      <c r="AH53" s="75">
        <f t="shared" si="30"/>
        <v>1</v>
      </c>
      <c r="AI53" s="72">
        <f t="shared" si="31"/>
        <v>1</v>
      </c>
      <c r="AJ53" s="72">
        <f t="shared" si="32"/>
        <v>1</v>
      </c>
      <c r="AK53" s="75">
        <f t="shared" si="33"/>
        <v>158</v>
      </c>
      <c r="AL53" s="75">
        <f t="shared" si="34"/>
        <v>158</v>
      </c>
      <c r="AM53" s="75">
        <f t="shared" si="35"/>
        <v>1</v>
      </c>
      <c r="AN53" s="72">
        <f t="shared" si="36"/>
        <v>0</v>
      </c>
      <c r="AO53" s="72">
        <f t="shared" si="37"/>
        <v>0</v>
      </c>
      <c r="AP53" s="75">
        <f t="shared" si="38"/>
        <v>171</v>
      </c>
      <c r="AQ53" s="75">
        <f t="shared" si="39"/>
        <v>171</v>
      </c>
      <c r="AR53" s="75">
        <f t="shared" si="40"/>
        <v>1</v>
      </c>
      <c r="AS53" s="72">
        <f t="shared" si="41"/>
        <v>1</v>
      </c>
      <c r="AT53" s="72">
        <f t="shared" si="42"/>
        <v>1</v>
      </c>
      <c r="AU53" s="75">
        <f t="shared" si="43"/>
        <v>169</v>
      </c>
      <c r="AV53" s="75">
        <f t="shared" si="44"/>
        <v>169</v>
      </c>
      <c r="AW53" s="75">
        <f t="shared" si="45"/>
        <v>1</v>
      </c>
      <c r="AX53" s="72">
        <f t="shared" si="46"/>
        <v>1</v>
      </c>
      <c r="AY53" s="76">
        <f t="shared" si="47"/>
        <v>1</v>
      </c>
    </row>
    <row r="54" spans="1:51" ht="13.1" hidden="1" customHeight="1" thickBot="1">
      <c r="A54" s="212"/>
      <c r="B54" s="215"/>
      <c r="C54" s="64" t="str">
        <f>'2.HD'!L7</f>
        <v>Klusáčková Dana</v>
      </c>
      <c r="D54" s="64">
        <f>'2.HD'!N7</f>
        <v>164</v>
      </c>
      <c r="E54" s="65">
        <f>'2.HD'!O7</f>
        <v>0</v>
      </c>
      <c r="F54" s="57">
        <v>6</v>
      </c>
      <c r="G54" s="66" t="str">
        <f>'2.HD'!AU18</f>
        <v>Müller Vladimír</v>
      </c>
      <c r="H54" s="67">
        <f t="shared" si="4"/>
        <v>842</v>
      </c>
      <c r="I54" s="68">
        <f t="shared" si="5"/>
        <v>168.4006</v>
      </c>
      <c r="J54" s="68">
        <f t="shared" si="6"/>
        <v>9</v>
      </c>
      <c r="K54" s="69">
        <f t="shared" si="7"/>
        <v>168.4006</v>
      </c>
      <c r="L54" s="70">
        <f t="shared" si="8"/>
        <v>5</v>
      </c>
      <c r="M54" s="67">
        <f t="shared" si="9"/>
        <v>189</v>
      </c>
      <c r="N54" s="67">
        <f t="shared" si="10"/>
        <v>150</v>
      </c>
      <c r="O54" s="67">
        <f t="shared" si="11"/>
        <v>169</v>
      </c>
      <c r="P54" s="67">
        <f t="shared" si="12"/>
        <v>190</v>
      </c>
      <c r="Q54" s="67">
        <f t="shared" si="13"/>
        <v>144</v>
      </c>
      <c r="R54" s="71" t="str">
        <f t="shared" si="14"/>
        <v>Müller Vladimír</v>
      </c>
      <c r="S54" s="72">
        <f t="shared" si="15"/>
        <v>9</v>
      </c>
      <c r="T54" s="72">
        <f t="shared" si="16"/>
        <v>190</v>
      </c>
      <c r="U54" s="72">
        <f t="shared" si="17"/>
        <v>190.00684200000001</v>
      </c>
      <c r="V54" s="73" t="str">
        <f t="shared" si="18"/>
        <v>Müller Vladimír</v>
      </c>
      <c r="W54" s="74">
        <f t="shared" si="19"/>
        <v>4</v>
      </c>
      <c r="X54" s="74">
        <f t="shared" si="20"/>
        <v>3</v>
      </c>
      <c r="Y54" s="74">
        <f t="shared" si="21"/>
        <v>3.0059999999999998</v>
      </c>
      <c r="Z54" s="74" t="str">
        <f t="shared" si="22"/>
        <v>Müller Vladimír</v>
      </c>
      <c r="AA54" s="75">
        <f t="shared" si="23"/>
        <v>189</v>
      </c>
      <c r="AB54" s="75">
        <f t="shared" si="24"/>
        <v>189</v>
      </c>
      <c r="AC54" s="75">
        <f t="shared" si="25"/>
        <v>1</v>
      </c>
      <c r="AD54" s="72">
        <f t="shared" si="26"/>
        <v>1</v>
      </c>
      <c r="AE54" s="72">
        <f t="shared" si="27"/>
        <v>1</v>
      </c>
      <c r="AF54" s="75">
        <f t="shared" si="28"/>
        <v>150</v>
      </c>
      <c r="AG54" s="75">
        <f t="shared" si="29"/>
        <v>150</v>
      </c>
      <c r="AH54" s="75">
        <f t="shared" si="30"/>
        <v>1</v>
      </c>
      <c r="AI54" s="72">
        <f t="shared" si="31"/>
        <v>0</v>
      </c>
      <c r="AJ54" s="72">
        <f t="shared" si="32"/>
        <v>0</v>
      </c>
      <c r="AK54" s="75">
        <f t="shared" si="33"/>
        <v>169</v>
      </c>
      <c r="AL54" s="75">
        <f t="shared" si="34"/>
        <v>169</v>
      </c>
      <c r="AM54" s="75">
        <f t="shared" si="35"/>
        <v>1</v>
      </c>
      <c r="AN54" s="72">
        <f t="shared" si="36"/>
        <v>1</v>
      </c>
      <c r="AO54" s="72">
        <f t="shared" si="37"/>
        <v>1</v>
      </c>
      <c r="AP54" s="75">
        <f t="shared" si="38"/>
        <v>190</v>
      </c>
      <c r="AQ54" s="75">
        <f t="shared" si="39"/>
        <v>190</v>
      </c>
      <c r="AR54" s="75">
        <f t="shared" si="40"/>
        <v>1</v>
      </c>
      <c r="AS54" s="72">
        <f t="shared" si="41"/>
        <v>1</v>
      </c>
      <c r="AT54" s="72">
        <f t="shared" si="42"/>
        <v>1</v>
      </c>
      <c r="AU54" s="75">
        <f t="shared" si="43"/>
        <v>144</v>
      </c>
      <c r="AV54" s="75">
        <f t="shared" si="44"/>
        <v>144</v>
      </c>
      <c r="AW54" s="75">
        <f t="shared" si="45"/>
        <v>1</v>
      </c>
      <c r="AX54" s="72">
        <f t="shared" si="46"/>
        <v>0</v>
      </c>
      <c r="AY54" s="76">
        <f t="shared" si="47"/>
        <v>0</v>
      </c>
    </row>
    <row r="55" spans="1:51" ht="25" hidden="1" customHeight="1" thickBot="1">
      <c r="A55" s="212"/>
      <c r="B55" s="214" t="s">
        <v>36</v>
      </c>
      <c r="C55" s="64" t="str">
        <f>'2.HD'!S6</f>
        <v>Klus František</v>
      </c>
      <c r="D55" s="64">
        <f>'2.HD'!R6</f>
        <v>149</v>
      </c>
      <c r="E55" s="65">
        <f>'2.HD'!Q6</f>
        <v>0</v>
      </c>
      <c r="F55" s="57">
        <v>7</v>
      </c>
      <c r="G55" s="66">
        <f>'2.HD'!AU19</f>
        <v>0</v>
      </c>
      <c r="H55" s="67">
        <f t="shared" si="4"/>
        <v>0</v>
      </c>
      <c r="I55" s="68">
        <f t="shared" si="5"/>
        <v>6.9999999999999999E-6</v>
      </c>
      <c r="J55" s="68">
        <f t="shared" si="6"/>
        <v>22</v>
      </c>
      <c r="K55" s="69">
        <f t="shared" si="7"/>
        <v>6.9999999999999999E-4</v>
      </c>
      <c r="L55" s="70">
        <f t="shared" si="8"/>
        <v>0</v>
      </c>
      <c r="M55" s="67">
        <f t="shared" si="9"/>
        <v>0</v>
      </c>
      <c r="N55" s="67">
        <f t="shared" si="10"/>
        <v>0</v>
      </c>
      <c r="O55" s="67">
        <f t="shared" si="11"/>
        <v>0</v>
      </c>
      <c r="P55" s="67">
        <f t="shared" si="12"/>
        <v>0</v>
      </c>
      <c r="Q55" s="67">
        <f t="shared" si="13"/>
        <v>0</v>
      </c>
      <c r="R55" s="71">
        <f t="shared" si="14"/>
        <v>0</v>
      </c>
      <c r="S55" s="72">
        <f t="shared" si="15"/>
        <v>22</v>
      </c>
      <c r="T55" s="72">
        <f t="shared" si="16"/>
        <v>0</v>
      </c>
      <c r="U55" s="72">
        <f t="shared" si="17"/>
        <v>6.9999999999999999E-6</v>
      </c>
      <c r="V55" s="73">
        <f t="shared" si="18"/>
        <v>0</v>
      </c>
      <c r="W55" s="74">
        <f t="shared" si="19"/>
        <v>22</v>
      </c>
      <c r="X55" s="74">
        <f t="shared" si="20"/>
        <v>0</v>
      </c>
      <c r="Y55" s="74">
        <f t="shared" si="21"/>
        <v>6.9999999999999997E-7</v>
      </c>
      <c r="Z55" s="74">
        <f t="shared" si="22"/>
        <v>0</v>
      </c>
      <c r="AA55" s="75" t="e">
        <f t="shared" si="23"/>
        <v>#N/A</v>
      </c>
      <c r="AB55" s="75">
        <f t="shared" si="24"/>
        <v>0</v>
      </c>
      <c r="AC55" s="75">
        <f t="shared" si="25"/>
        <v>0</v>
      </c>
      <c r="AD55" s="72" t="e">
        <f t="shared" si="26"/>
        <v>#N/A</v>
      </c>
      <c r="AE55" s="72">
        <f t="shared" si="27"/>
        <v>0</v>
      </c>
      <c r="AF55" s="75" t="e">
        <f t="shared" si="28"/>
        <v>#N/A</v>
      </c>
      <c r="AG55" s="75">
        <f t="shared" si="29"/>
        <v>0</v>
      </c>
      <c r="AH55" s="75">
        <f t="shared" si="30"/>
        <v>0</v>
      </c>
      <c r="AI55" s="72" t="e">
        <f t="shared" si="31"/>
        <v>#N/A</v>
      </c>
      <c r="AJ55" s="72">
        <f t="shared" si="32"/>
        <v>0</v>
      </c>
      <c r="AK55" s="75" t="e">
        <f t="shared" si="33"/>
        <v>#N/A</v>
      </c>
      <c r="AL55" s="75">
        <f t="shared" si="34"/>
        <v>0</v>
      </c>
      <c r="AM55" s="75">
        <f t="shared" si="35"/>
        <v>0</v>
      </c>
      <c r="AN55" s="72" t="e">
        <f t="shared" si="36"/>
        <v>#N/A</v>
      </c>
      <c r="AO55" s="72">
        <f t="shared" si="37"/>
        <v>0</v>
      </c>
      <c r="AP55" s="75" t="e">
        <f t="shared" si="38"/>
        <v>#N/A</v>
      </c>
      <c r="AQ55" s="75">
        <f t="shared" si="39"/>
        <v>0</v>
      </c>
      <c r="AR55" s="75">
        <f t="shared" si="40"/>
        <v>0</v>
      </c>
      <c r="AS55" s="72" t="e">
        <f t="shared" si="41"/>
        <v>#N/A</v>
      </c>
      <c r="AT55" s="72">
        <f t="shared" si="42"/>
        <v>0</v>
      </c>
      <c r="AU55" s="75" t="e">
        <f t="shared" si="43"/>
        <v>#N/A</v>
      </c>
      <c r="AV55" s="75">
        <f t="shared" si="44"/>
        <v>0</v>
      </c>
      <c r="AW55" s="75">
        <f t="shared" si="45"/>
        <v>0</v>
      </c>
      <c r="AX55" s="72" t="e">
        <f t="shared" si="46"/>
        <v>#N/A</v>
      </c>
      <c r="AY55" s="76">
        <f t="shared" si="47"/>
        <v>0</v>
      </c>
    </row>
    <row r="56" spans="1:51" ht="25" hidden="1" customHeight="1" thickBot="1">
      <c r="A56" s="212"/>
      <c r="B56" s="215"/>
      <c r="C56" s="64" t="str">
        <f>'2.HD'!S7</f>
        <v>Mihulka Josef</v>
      </c>
      <c r="D56" s="64">
        <f>'2.HD'!R7</f>
        <v>173</v>
      </c>
      <c r="E56" s="65">
        <f>'2.HD'!Q7</f>
        <v>1</v>
      </c>
      <c r="F56" s="57">
        <v>8</v>
      </c>
      <c r="G56" s="66">
        <f>'2.HD'!AU20</f>
        <v>0</v>
      </c>
      <c r="H56" s="67">
        <f t="shared" si="4"/>
        <v>0</v>
      </c>
      <c r="I56" s="68">
        <f t="shared" si="5"/>
        <v>7.9999999999999996E-6</v>
      </c>
      <c r="J56" s="68">
        <f t="shared" si="6"/>
        <v>21</v>
      </c>
      <c r="K56" s="69">
        <f t="shared" si="7"/>
        <v>8.0000000000000004E-4</v>
      </c>
      <c r="L56" s="70">
        <f t="shared" si="8"/>
        <v>0</v>
      </c>
      <c r="M56" s="67">
        <f t="shared" si="9"/>
        <v>0</v>
      </c>
      <c r="N56" s="67">
        <f t="shared" si="10"/>
        <v>0</v>
      </c>
      <c r="O56" s="67">
        <f t="shared" si="11"/>
        <v>0</v>
      </c>
      <c r="P56" s="67">
        <f t="shared" si="12"/>
        <v>0</v>
      </c>
      <c r="Q56" s="67">
        <f t="shared" si="13"/>
        <v>0</v>
      </c>
      <c r="R56" s="71">
        <f t="shared" si="14"/>
        <v>0</v>
      </c>
      <c r="S56" s="72">
        <f t="shared" si="15"/>
        <v>21</v>
      </c>
      <c r="T56" s="72">
        <f t="shared" si="16"/>
        <v>0</v>
      </c>
      <c r="U56" s="72">
        <f t="shared" si="17"/>
        <v>7.9999999999999996E-6</v>
      </c>
      <c r="V56" s="73">
        <f t="shared" si="18"/>
        <v>0</v>
      </c>
      <c r="W56" s="74">
        <f t="shared" si="19"/>
        <v>21</v>
      </c>
      <c r="X56" s="74">
        <f t="shared" si="20"/>
        <v>0</v>
      </c>
      <c r="Y56" s="74">
        <f t="shared" si="21"/>
        <v>7.9999999999999996E-7</v>
      </c>
      <c r="Z56" s="74">
        <f t="shared" si="22"/>
        <v>0</v>
      </c>
      <c r="AA56" s="75" t="e">
        <f t="shared" si="23"/>
        <v>#N/A</v>
      </c>
      <c r="AB56" s="75">
        <f t="shared" si="24"/>
        <v>0</v>
      </c>
      <c r="AC56" s="75">
        <f t="shared" si="25"/>
        <v>0</v>
      </c>
      <c r="AD56" s="72" t="e">
        <f t="shared" si="26"/>
        <v>#N/A</v>
      </c>
      <c r="AE56" s="72">
        <f t="shared" si="27"/>
        <v>0</v>
      </c>
      <c r="AF56" s="75" t="e">
        <f t="shared" si="28"/>
        <v>#N/A</v>
      </c>
      <c r="AG56" s="75">
        <f t="shared" si="29"/>
        <v>0</v>
      </c>
      <c r="AH56" s="75">
        <f t="shared" si="30"/>
        <v>0</v>
      </c>
      <c r="AI56" s="72" t="e">
        <f t="shared" si="31"/>
        <v>#N/A</v>
      </c>
      <c r="AJ56" s="72">
        <f t="shared" si="32"/>
        <v>0</v>
      </c>
      <c r="AK56" s="75" t="e">
        <f t="shared" si="33"/>
        <v>#N/A</v>
      </c>
      <c r="AL56" s="75">
        <f t="shared" si="34"/>
        <v>0</v>
      </c>
      <c r="AM56" s="75">
        <f t="shared" si="35"/>
        <v>0</v>
      </c>
      <c r="AN56" s="72" t="e">
        <f t="shared" si="36"/>
        <v>#N/A</v>
      </c>
      <c r="AO56" s="72">
        <f t="shared" si="37"/>
        <v>0</v>
      </c>
      <c r="AP56" s="75" t="e">
        <f t="shared" si="38"/>
        <v>#N/A</v>
      </c>
      <c r="AQ56" s="75">
        <f t="shared" si="39"/>
        <v>0</v>
      </c>
      <c r="AR56" s="75">
        <f t="shared" si="40"/>
        <v>0</v>
      </c>
      <c r="AS56" s="72" t="e">
        <f t="shared" si="41"/>
        <v>#N/A</v>
      </c>
      <c r="AT56" s="72">
        <f t="shared" si="42"/>
        <v>0</v>
      </c>
      <c r="AU56" s="75" t="e">
        <f t="shared" si="43"/>
        <v>#N/A</v>
      </c>
      <c r="AV56" s="75">
        <f t="shared" si="44"/>
        <v>0</v>
      </c>
      <c r="AW56" s="75">
        <f t="shared" si="45"/>
        <v>0</v>
      </c>
      <c r="AX56" s="72" t="e">
        <f t="shared" si="46"/>
        <v>#N/A</v>
      </c>
      <c r="AY56" s="76">
        <f t="shared" si="47"/>
        <v>0</v>
      </c>
    </row>
    <row r="57" spans="1:51" ht="25" hidden="1" customHeight="1" thickBot="1">
      <c r="A57" s="212"/>
      <c r="B57" s="214" t="s">
        <v>37</v>
      </c>
      <c r="C57" s="64" t="str">
        <f>'2.HD'!V6</f>
        <v>Motyka Vlastimil</v>
      </c>
      <c r="D57" s="64">
        <f>'2.HD'!X6</f>
        <v>190</v>
      </c>
      <c r="E57" s="65">
        <f>'2.HD'!Y6</f>
        <v>1</v>
      </c>
      <c r="F57" s="57">
        <v>9</v>
      </c>
      <c r="G57" s="66" t="str">
        <f>'2.HD'!AU21</f>
        <v>Orság Karel</v>
      </c>
      <c r="H57" s="67">
        <f t="shared" si="4"/>
        <v>839</v>
      </c>
      <c r="I57" s="68">
        <f t="shared" si="5"/>
        <v>167.80090000000001</v>
      </c>
      <c r="J57" s="68">
        <f t="shared" si="6"/>
        <v>11</v>
      </c>
      <c r="K57" s="69">
        <f t="shared" si="7"/>
        <v>167.80090000000001</v>
      </c>
      <c r="L57" s="70">
        <f t="shared" si="8"/>
        <v>5</v>
      </c>
      <c r="M57" s="67">
        <f t="shared" si="9"/>
        <v>127</v>
      </c>
      <c r="N57" s="67">
        <f t="shared" si="10"/>
        <v>151</v>
      </c>
      <c r="O57" s="67">
        <f t="shared" si="11"/>
        <v>166</v>
      </c>
      <c r="P57" s="67">
        <f t="shared" si="12"/>
        <v>180</v>
      </c>
      <c r="Q57" s="67">
        <f t="shared" si="13"/>
        <v>215</v>
      </c>
      <c r="R57" s="71" t="str">
        <f t="shared" si="14"/>
        <v>Orság Karel</v>
      </c>
      <c r="S57" s="72">
        <f t="shared" si="15"/>
        <v>3</v>
      </c>
      <c r="T57" s="72">
        <f t="shared" si="16"/>
        <v>215</v>
      </c>
      <c r="U57" s="72">
        <f t="shared" si="17"/>
        <v>215.009839</v>
      </c>
      <c r="V57" s="73" t="str">
        <f t="shared" si="18"/>
        <v>Orság Karel</v>
      </c>
      <c r="W57" s="74">
        <f t="shared" si="19"/>
        <v>8</v>
      </c>
      <c r="X57" s="74">
        <f t="shared" si="20"/>
        <v>2</v>
      </c>
      <c r="Y57" s="74">
        <f t="shared" si="21"/>
        <v>2.0089999999999999</v>
      </c>
      <c r="Z57" s="74" t="str">
        <f t="shared" si="22"/>
        <v>Orság Karel</v>
      </c>
      <c r="AA57" s="75">
        <f t="shared" si="23"/>
        <v>127</v>
      </c>
      <c r="AB57" s="75">
        <f t="shared" si="24"/>
        <v>127</v>
      </c>
      <c r="AC57" s="75">
        <f t="shared" si="25"/>
        <v>1</v>
      </c>
      <c r="AD57" s="72">
        <f t="shared" si="26"/>
        <v>0</v>
      </c>
      <c r="AE57" s="72">
        <f t="shared" si="27"/>
        <v>0</v>
      </c>
      <c r="AF57" s="75">
        <f t="shared" si="28"/>
        <v>151</v>
      </c>
      <c r="AG57" s="75">
        <f t="shared" si="29"/>
        <v>151</v>
      </c>
      <c r="AH57" s="75">
        <f t="shared" si="30"/>
        <v>1</v>
      </c>
      <c r="AI57" s="72">
        <f t="shared" si="31"/>
        <v>0</v>
      </c>
      <c r="AJ57" s="72">
        <f t="shared" si="32"/>
        <v>0</v>
      </c>
      <c r="AK57" s="75">
        <f t="shared" si="33"/>
        <v>166</v>
      </c>
      <c r="AL57" s="75">
        <f t="shared" si="34"/>
        <v>166</v>
      </c>
      <c r="AM57" s="75">
        <f t="shared" si="35"/>
        <v>1</v>
      </c>
      <c r="AN57" s="72">
        <f t="shared" si="36"/>
        <v>1</v>
      </c>
      <c r="AO57" s="72">
        <f t="shared" si="37"/>
        <v>1</v>
      </c>
      <c r="AP57" s="75">
        <f t="shared" si="38"/>
        <v>180</v>
      </c>
      <c r="AQ57" s="75">
        <f t="shared" si="39"/>
        <v>180</v>
      </c>
      <c r="AR57" s="75">
        <f t="shared" si="40"/>
        <v>1</v>
      </c>
      <c r="AS57" s="72">
        <f t="shared" si="41"/>
        <v>1</v>
      </c>
      <c r="AT57" s="72">
        <f t="shared" si="42"/>
        <v>1</v>
      </c>
      <c r="AU57" s="75">
        <f t="shared" si="43"/>
        <v>215</v>
      </c>
      <c r="AV57" s="75">
        <f t="shared" si="44"/>
        <v>215</v>
      </c>
      <c r="AW57" s="75">
        <f t="shared" si="45"/>
        <v>1</v>
      </c>
      <c r="AX57" s="72">
        <f t="shared" si="46"/>
        <v>0</v>
      </c>
      <c r="AY57" s="76">
        <f t="shared" si="47"/>
        <v>0</v>
      </c>
    </row>
    <row r="58" spans="1:51" ht="25" hidden="1" customHeight="1" thickBot="1">
      <c r="A58" s="212"/>
      <c r="B58" s="215"/>
      <c r="C58" s="64" t="str">
        <f>'2.HD'!V7</f>
        <v>Mihalcsak Silvestr</v>
      </c>
      <c r="D58" s="64">
        <f>'2.HD'!X7</f>
        <v>140</v>
      </c>
      <c r="E58" s="65">
        <f>'2.HD'!Y7</f>
        <v>1</v>
      </c>
      <c r="F58" s="57">
        <v>10</v>
      </c>
      <c r="G58" s="66" t="str">
        <f>'2.HD'!AU22</f>
        <v>Orságová Jana</v>
      </c>
      <c r="H58" s="67">
        <f t="shared" si="4"/>
        <v>761</v>
      </c>
      <c r="I58" s="68">
        <f t="shared" si="5"/>
        <v>152.20099999999999</v>
      </c>
      <c r="J58" s="68">
        <f t="shared" si="6"/>
        <v>13</v>
      </c>
      <c r="K58" s="69">
        <f t="shared" si="7"/>
        <v>152.20099999999999</v>
      </c>
      <c r="L58" s="70">
        <f t="shared" si="8"/>
        <v>5</v>
      </c>
      <c r="M58" s="67">
        <f t="shared" si="9"/>
        <v>153</v>
      </c>
      <c r="N58" s="67">
        <f t="shared" si="10"/>
        <v>169</v>
      </c>
      <c r="O58" s="67">
        <f t="shared" si="11"/>
        <v>160</v>
      </c>
      <c r="P58" s="67">
        <f t="shared" si="12"/>
        <v>170</v>
      </c>
      <c r="Q58" s="67">
        <f t="shared" si="13"/>
        <v>109</v>
      </c>
      <c r="R58" s="71" t="str">
        <f t="shared" si="14"/>
        <v>Orságová Jana</v>
      </c>
      <c r="S58" s="72">
        <f t="shared" si="15"/>
        <v>13</v>
      </c>
      <c r="T58" s="72">
        <f t="shared" si="16"/>
        <v>170</v>
      </c>
      <c r="U58" s="72">
        <f t="shared" si="17"/>
        <v>170.010761</v>
      </c>
      <c r="V58" s="73" t="str">
        <f t="shared" si="18"/>
        <v>Orságová Jana</v>
      </c>
      <c r="W58" s="74">
        <f t="shared" si="19"/>
        <v>7</v>
      </c>
      <c r="X58" s="74">
        <f t="shared" si="20"/>
        <v>2</v>
      </c>
      <c r="Y58" s="74">
        <f t="shared" si="21"/>
        <v>2.0099999999999998</v>
      </c>
      <c r="Z58" s="74" t="str">
        <f t="shared" si="22"/>
        <v>Orságová Jana</v>
      </c>
      <c r="AA58" s="75">
        <f t="shared" si="23"/>
        <v>153</v>
      </c>
      <c r="AB58" s="75">
        <f t="shared" si="24"/>
        <v>153</v>
      </c>
      <c r="AC58" s="75">
        <f t="shared" si="25"/>
        <v>1</v>
      </c>
      <c r="AD58" s="72">
        <f t="shared" si="26"/>
        <v>0</v>
      </c>
      <c r="AE58" s="72">
        <f t="shared" si="27"/>
        <v>0</v>
      </c>
      <c r="AF58" s="75">
        <f t="shared" si="28"/>
        <v>169</v>
      </c>
      <c r="AG58" s="75">
        <f t="shared" si="29"/>
        <v>169</v>
      </c>
      <c r="AH58" s="75">
        <f t="shared" si="30"/>
        <v>1</v>
      </c>
      <c r="AI58" s="72">
        <f t="shared" si="31"/>
        <v>1</v>
      </c>
      <c r="AJ58" s="72">
        <f t="shared" si="32"/>
        <v>1</v>
      </c>
      <c r="AK58" s="75">
        <f t="shared" si="33"/>
        <v>160</v>
      </c>
      <c r="AL58" s="75">
        <f t="shared" si="34"/>
        <v>160</v>
      </c>
      <c r="AM58" s="75">
        <f t="shared" si="35"/>
        <v>1</v>
      </c>
      <c r="AN58" s="72">
        <f t="shared" si="36"/>
        <v>0</v>
      </c>
      <c r="AO58" s="72">
        <f t="shared" si="37"/>
        <v>0</v>
      </c>
      <c r="AP58" s="75">
        <f t="shared" si="38"/>
        <v>170</v>
      </c>
      <c r="AQ58" s="75">
        <f t="shared" si="39"/>
        <v>170</v>
      </c>
      <c r="AR58" s="75">
        <f t="shared" si="40"/>
        <v>1</v>
      </c>
      <c r="AS58" s="72">
        <f t="shared" si="41"/>
        <v>1</v>
      </c>
      <c r="AT58" s="72">
        <f t="shared" si="42"/>
        <v>1</v>
      </c>
      <c r="AU58" s="75">
        <f t="shared" si="43"/>
        <v>109</v>
      </c>
      <c r="AV58" s="75">
        <f t="shared" si="44"/>
        <v>109</v>
      </c>
      <c r="AW58" s="75">
        <f t="shared" si="45"/>
        <v>1</v>
      </c>
      <c r="AX58" s="72">
        <f t="shared" si="46"/>
        <v>0</v>
      </c>
      <c r="AY58" s="76">
        <f t="shared" si="47"/>
        <v>0</v>
      </c>
    </row>
    <row r="59" spans="1:51" ht="25" hidden="1" customHeight="1" thickBot="1">
      <c r="A59" s="212"/>
      <c r="B59" s="214" t="s">
        <v>38</v>
      </c>
      <c r="C59" s="64" t="str">
        <f>'2.HD'!AC6</f>
        <v>Orságová Jana</v>
      </c>
      <c r="D59" s="64">
        <f>'2.HD'!AB6</f>
        <v>153</v>
      </c>
      <c r="E59" s="65">
        <f>'2.HD'!AA6</f>
        <v>0</v>
      </c>
      <c r="F59" s="57">
        <v>11</v>
      </c>
      <c r="G59" s="66">
        <f>'2.HD'!AU23</f>
        <v>0</v>
      </c>
      <c r="H59" s="67">
        <f t="shared" si="4"/>
        <v>0</v>
      </c>
      <c r="I59" s="68">
        <f t="shared" si="5"/>
        <v>1.1E-5</v>
      </c>
      <c r="J59" s="68">
        <f t="shared" si="6"/>
        <v>20</v>
      </c>
      <c r="K59" s="69">
        <f t="shared" si="7"/>
        <v>1.1000000000000001E-3</v>
      </c>
      <c r="L59" s="70">
        <f t="shared" si="8"/>
        <v>0</v>
      </c>
      <c r="M59" s="67">
        <f t="shared" si="9"/>
        <v>0</v>
      </c>
      <c r="N59" s="67">
        <f t="shared" si="10"/>
        <v>0</v>
      </c>
      <c r="O59" s="67">
        <f t="shared" si="11"/>
        <v>0</v>
      </c>
      <c r="P59" s="67">
        <f t="shared" si="12"/>
        <v>0</v>
      </c>
      <c r="Q59" s="67">
        <f t="shared" si="13"/>
        <v>0</v>
      </c>
      <c r="R59" s="71">
        <f t="shared" si="14"/>
        <v>0</v>
      </c>
      <c r="S59" s="72">
        <f t="shared" si="15"/>
        <v>20</v>
      </c>
      <c r="T59" s="72">
        <f t="shared" si="16"/>
        <v>0</v>
      </c>
      <c r="U59" s="72">
        <f t="shared" si="17"/>
        <v>1.1E-5</v>
      </c>
      <c r="V59" s="73">
        <f t="shared" si="18"/>
        <v>0</v>
      </c>
      <c r="W59" s="74">
        <f t="shared" si="19"/>
        <v>20</v>
      </c>
      <c r="X59" s="74">
        <f t="shared" si="20"/>
        <v>0</v>
      </c>
      <c r="Y59" s="74">
        <f t="shared" si="21"/>
        <v>1.1000000000000001E-6</v>
      </c>
      <c r="Z59" s="74">
        <f t="shared" si="22"/>
        <v>0</v>
      </c>
      <c r="AA59" s="75" t="e">
        <f t="shared" si="23"/>
        <v>#N/A</v>
      </c>
      <c r="AB59" s="75">
        <f t="shared" si="24"/>
        <v>0</v>
      </c>
      <c r="AC59" s="75">
        <f t="shared" si="25"/>
        <v>0</v>
      </c>
      <c r="AD59" s="72" t="e">
        <f t="shared" si="26"/>
        <v>#N/A</v>
      </c>
      <c r="AE59" s="72">
        <f t="shared" si="27"/>
        <v>0</v>
      </c>
      <c r="AF59" s="75" t="e">
        <f t="shared" si="28"/>
        <v>#N/A</v>
      </c>
      <c r="AG59" s="75">
        <f t="shared" si="29"/>
        <v>0</v>
      </c>
      <c r="AH59" s="75">
        <f t="shared" si="30"/>
        <v>0</v>
      </c>
      <c r="AI59" s="72" t="e">
        <f t="shared" si="31"/>
        <v>#N/A</v>
      </c>
      <c r="AJ59" s="72">
        <f t="shared" si="32"/>
        <v>0</v>
      </c>
      <c r="AK59" s="75" t="e">
        <f t="shared" si="33"/>
        <v>#N/A</v>
      </c>
      <c r="AL59" s="75">
        <f t="shared" si="34"/>
        <v>0</v>
      </c>
      <c r="AM59" s="75">
        <f t="shared" si="35"/>
        <v>0</v>
      </c>
      <c r="AN59" s="72" t="e">
        <f t="shared" si="36"/>
        <v>#N/A</v>
      </c>
      <c r="AO59" s="72">
        <f t="shared" si="37"/>
        <v>0</v>
      </c>
      <c r="AP59" s="75" t="e">
        <f t="shared" si="38"/>
        <v>#N/A</v>
      </c>
      <c r="AQ59" s="75">
        <f t="shared" si="39"/>
        <v>0</v>
      </c>
      <c r="AR59" s="75">
        <f t="shared" si="40"/>
        <v>0</v>
      </c>
      <c r="AS59" s="72" t="e">
        <f t="shared" si="41"/>
        <v>#N/A</v>
      </c>
      <c r="AT59" s="72">
        <f t="shared" si="42"/>
        <v>0</v>
      </c>
      <c r="AU59" s="75" t="e">
        <f t="shared" si="43"/>
        <v>#N/A</v>
      </c>
      <c r="AV59" s="75">
        <f t="shared" si="44"/>
        <v>0</v>
      </c>
      <c r="AW59" s="75">
        <f t="shared" si="45"/>
        <v>0</v>
      </c>
      <c r="AX59" s="72" t="e">
        <f t="shared" si="46"/>
        <v>#N/A</v>
      </c>
      <c r="AY59" s="76">
        <f t="shared" si="47"/>
        <v>0</v>
      </c>
    </row>
    <row r="60" spans="1:51" ht="25" hidden="1" customHeight="1" thickBot="1">
      <c r="A60" s="213"/>
      <c r="B60" s="215"/>
      <c r="C60" s="64" t="str">
        <f>'2.HD'!AC7</f>
        <v>Orság Karel</v>
      </c>
      <c r="D60" s="64">
        <f>'2.HD'!AB7</f>
        <v>127</v>
      </c>
      <c r="E60" s="65">
        <f>'2.HD'!AA7</f>
        <v>0</v>
      </c>
      <c r="F60" s="57">
        <v>12</v>
      </c>
      <c r="G60" s="66">
        <f>'2.HD'!AU24</f>
        <v>0</v>
      </c>
      <c r="H60" s="67">
        <f t="shared" si="4"/>
        <v>0</v>
      </c>
      <c r="I60" s="68">
        <f t="shared" si="5"/>
        <v>1.2E-5</v>
      </c>
      <c r="J60" s="68">
        <f t="shared" si="6"/>
        <v>19</v>
      </c>
      <c r="K60" s="69">
        <f t="shared" si="7"/>
        <v>1.2000000000000001E-3</v>
      </c>
      <c r="L60" s="70">
        <f t="shared" si="8"/>
        <v>0</v>
      </c>
      <c r="M60" s="67">
        <f t="shared" si="9"/>
        <v>0</v>
      </c>
      <c r="N60" s="67">
        <f t="shared" si="10"/>
        <v>0</v>
      </c>
      <c r="O60" s="67">
        <f t="shared" si="11"/>
        <v>0</v>
      </c>
      <c r="P60" s="67">
        <f t="shared" si="12"/>
        <v>0</v>
      </c>
      <c r="Q60" s="67">
        <f t="shared" si="13"/>
        <v>0</v>
      </c>
      <c r="R60" s="71">
        <f t="shared" si="14"/>
        <v>0</v>
      </c>
      <c r="S60" s="72">
        <f t="shared" si="15"/>
        <v>19</v>
      </c>
      <c r="T60" s="72">
        <f t="shared" si="16"/>
        <v>0</v>
      </c>
      <c r="U60" s="72">
        <f t="shared" si="17"/>
        <v>1.2E-5</v>
      </c>
      <c r="V60" s="73">
        <f t="shared" si="18"/>
        <v>0</v>
      </c>
      <c r="W60" s="74">
        <f t="shared" si="19"/>
        <v>19</v>
      </c>
      <c r="X60" s="74">
        <f t="shared" si="20"/>
        <v>0</v>
      </c>
      <c r="Y60" s="74">
        <f t="shared" si="21"/>
        <v>1.1999999999999999E-6</v>
      </c>
      <c r="Z60" s="74">
        <f t="shared" si="22"/>
        <v>0</v>
      </c>
      <c r="AA60" s="75" t="e">
        <f t="shared" si="23"/>
        <v>#N/A</v>
      </c>
      <c r="AB60" s="75">
        <f t="shared" si="24"/>
        <v>0</v>
      </c>
      <c r="AC60" s="75">
        <f t="shared" si="25"/>
        <v>0</v>
      </c>
      <c r="AD60" s="72" t="e">
        <f t="shared" si="26"/>
        <v>#N/A</v>
      </c>
      <c r="AE60" s="72">
        <f t="shared" si="27"/>
        <v>0</v>
      </c>
      <c r="AF60" s="75" t="e">
        <f t="shared" si="28"/>
        <v>#N/A</v>
      </c>
      <c r="AG60" s="75">
        <f t="shared" si="29"/>
        <v>0</v>
      </c>
      <c r="AH60" s="75">
        <f t="shared" si="30"/>
        <v>0</v>
      </c>
      <c r="AI60" s="72" t="e">
        <f t="shared" si="31"/>
        <v>#N/A</v>
      </c>
      <c r="AJ60" s="72">
        <f t="shared" si="32"/>
        <v>0</v>
      </c>
      <c r="AK60" s="75" t="e">
        <f t="shared" si="33"/>
        <v>#N/A</v>
      </c>
      <c r="AL60" s="75">
        <f t="shared" si="34"/>
        <v>0</v>
      </c>
      <c r="AM60" s="75">
        <f t="shared" si="35"/>
        <v>0</v>
      </c>
      <c r="AN60" s="72" t="e">
        <f t="shared" si="36"/>
        <v>#N/A</v>
      </c>
      <c r="AO60" s="72">
        <f t="shared" si="37"/>
        <v>0</v>
      </c>
      <c r="AP60" s="75" t="e">
        <f t="shared" si="38"/>
        <v>#N/A</v>
      </c>
      <c r="AQ60" s="75">
        <f t="shared" si="39"/>
        <v>0</v>
      </c>
      <c r="AR60" s="75">
        <f t="shared" si="40"/>
        <v>0</v>
      </c>
      <c r="AS60" s="72" t="e">
        <f t="shared" si="41"/>
        <v>#N/A</v>
      </c>
      <c r="AT60" s="72">
        <f t="shared" si="42"/>
        <v>0</v>
      </c>
      <c r="AU60" s="75" t="e">
        <f t="shared" si="43"/>
        <v>#N/A</v>
      </c>
      <c r="AV60" s="75">
        <f t="shared" si="44"/>
        <v>0</v>
      </c>
      <c r="AW60" s="75">
        <f t="shared" si="45"/>
        <v>0</v>
      </c>
      <c r="AX60" s="72" t="e">
        <f t="shared" si="46"/>
        <v>#N/A</v>
      </c>
      <c r="AY60" s="76">
        <f t="shared" si="47"/>
        <v>0</v>
      </c>
    </row>
    <row r="61" spans="1:51" ht="25" hidden="1" customHeight="1" thickBot="1">
      <c r="A61" s="211" t="s">
        <v>34</v>
      </c>
      <c r="B61" s="214" t="s">
        <v>33</v>
      </c>
      <c r="C61" s="64" t="str">
        <f>'2.HD'!B11</f>
        <v>Klusáček Jiří</v>
      </c>
      <c r="D61" s="64">
        <f>'2.HD'!D11</f>
        <v>191</v>
      </c>
      <c r="E61" s="65">
        <f>'2.HD'!E11</f>
        <v>1</v>
      </c>
      <c r="F61" s="57">
        <v>13</v>
      </c>
      <c r="G61" s="66" t="str">
        <f>'2.HD'!AU25</f>
        <v>Klusáčková Dana</v>
      </c>
      <c r="H61" s="67">
        <f t="shared" si="4"/>
        <v>904</v>
      </c>
      <c r="I61" s="68">
        <f t="shared" si="5"/>
        <v>180.8013</v>
      </c>
      <c r="J61" s="68">
        <f t="shared" si="6"/>
        <v>3</v>
      </c>
      <c r="K61" s="69">
        <f t="shared" si="7"/>
        <v>180.8013</v>
      </c>
      <c r="L61" s="70">
        <f t="shared" si="8"/>
        <v>5</v>
      </c>
      <c r="M61" s="67">
        <f t="shared" si="9"/>
        <v>164</v>
      </c>
      <c r="N61" s="67">
        <f t="shared" si="10"/>
        <v>203</v>
      </c>
      <c r="O61" s="67">
        <f t="shared" si="11"/>
        <v>171</v>
      </c>
      <c r="P61" s="67">
        <f t="shared" si="12"/>
        <v>158</v>
      </c>
      <c r="Q61" s="67">
        <f t="shared" si="13"/>
        <v>208</v>
      </c>
      <c r="R61" s="71" t="str">
        <f t="shared" si="14"/>
        <v>Klusáčková Dana</v>
      </c>
      <c r="S61" s="72">
        <f t="shared" si="15"/>
        <v>5</v>
      </c>
      <c r="T61" s="72">
        <f t="shared" si="16"/>
        <v>208</v>
      </c>
      <c r="U61" s="72">
        <f t="shared" si="17"/>
        <v>208.013904</v>
      </c>
      <c r="V61" s="73" t="str">
        <f t="shared" si="18"/>
        <v>Klusáčková Dana</v>
      </c>
      <c r="W61" s="74">
        <f t="shared" si="19"/>
        <v>6</v>
      </c>
      <c r="X61" s="74">
        <f t="shared" si="20"/>
        <v>2</v>
      </c>
      <c r="Y61" s="74">
        <f t="shared" si="21"/>
        <v>2.0129999999999999</v>
      </c>
      <c r="Z61" s="74" t="str">
        <f t="shared" si="22"/>
        <v>Klusáčková Dana</v>
      </c>
      <c r="AA61" s="75">
        <f t="shared" si="23"/>
        <v>164</v>
      </c>
      <c r="AB61" s="75">
        <f t="shared" si="24"/>
        <v>164</v>
      </c>
      <c r="AC61" s="75">
        <f t="shared" si="25"/>
        <v>1</v>
      </c>
      <c r="AD61" s="72">
        <f t="shared" si="26"/>
        <v>0</v>
      </c>
      <c r="AE61" s="72">
        <f t="shared" si="27"/>
        <v>0</v>
      </c>
      <c r="AF61" s="75">
        <f t="shared" si="28"/>
        <v>203</v>
      </c>
      <c r="AG61" s="75">
        <f t="shared" si="29"/>
        <v>203</v>
      </c>
      <c r="AH61" s="75">
        <f t="shared" si="30"/>
        <v>1</v>
      </c>
      <c r="AI61" s="72">
        <f t="shared" si="31"/>
        <v>1</v>
      </c>
      <c r="AJ61" s="72">
        <f t="shared" si="32"/>
        <v>1</v>
      </c>
      <c r="AK61" s="75">
        <f t="shared" si="33"/>
        <v>171</v>
      </c>
      <c r="AL61" s="75">
        <f t="shared" si="34"/>
        <v>171</v>
      </c>
      <c r="AM61" s="75">
        <f t="shared" si="35"/>
        <v>1</v>
      </c>
      <c r="AN61" s="72">
        <f t="shared" si="36"/>
        <v>0</v>
      </c>
      <c r="AO61" s="72">
        <f t="shared" si="37"/>
        <v>0</v>
      </c>
      <c r="AP61" s="75">
        <f t="shared" si="38"/>
        <v>158</v>
      </c>
      <c r="AQ61" s="75">
        <f t="shared" si="39"/>
        <v>158</v>
      </c>
      <c r="AR61" s="75">
        <f t="shared" si="40"/>
        <v>1</v>
      </c>
      <c r="AS61" s="72">
        <f t="shared" si="41"/>
        <v>0</v>
      </c>
      <c r="AT61" s="72">
        <f t="shared" si="42"/>
        <v>0</v>
      </c>
      <c r="AU61" s="75">
        <f t="shared" si="43"/>
        <v>208</v>
      </c>
      <c r="AV61" s="75">
        <f t="shared" si="44"/>
        <v>208</v>
      </c>
      <c r="AW61" s="75">
        <f t="shared" si="45"/>
        <v>1</v>
      </c>
      <c r="AX61" s="72">
        <f t="shared" si="46"/>
        <v>1</v>
      </c>
      <c r="AY61" s="76">
        <f t="shared" si="47"/>
        <v>1</v>
      </c>
    </row>
    <row r="62" spans="1:51" ht="25" hidden="1" customHeight="1" thickBot="1">
      <c r="A62" s="212"/>
      <c r="B62" s="215"/>
      <c r="C62" s="64" t="str">
        <f>'2.HD'!B12</f>
        <v>Klusáčková Dana</v>
      </c>
      <c r="D62" s="64">
        <f>'2.HD'!D12</f>
        <v>203</v>
      </c>
      <c r="E62" s="65">
        <f>'2.HD'!E12</f>
        <v>1</v>
      </c>
      <c r="F62" s="57">
        <v>14</v>
      </c>
      <c r="G62" s="66" t="str">
        <f>'2.HD'!AU26</f>
        <v>Klusáček Jiří</v>
      </c>
      <c r="H62" s="67">
        <f t="shared" si="4"/>
        <v>917</v>
      </c>
      <c r="I62" s="68">
        <f t="shared" si="5"/>
        <v>183.4014</v>
      </c>
      <c r="J62" s="68">
        <f t="shared" si="6"/>
        <v>2</v>
      </c>
      <c r="K62" s="69">
        <f t="shared" si="7"/>
        <v>183.4014</v>
      </c>
      <c r="L62" s="70">
        <f t="shared" si="8"/>
        <v>5</v>
      </c>
      <c r="M62" s="67">
        <f t="shared" si="9"/>
        <v>225</v>
      </c>
      <c r="N62" s="67">
        <f t="shared" si="10"/>
        <v>191</v>
      </c>
      <c r="O62" s="67">
        <f t="shared" si="11"/>
        <v>152</v>
      </c>
      <c r="P62" s="67">
        <f t="shared" si="12"/>
        <v>178</v>
      </c>
      <c r="Q62" s="67">
        <f t="shared" si="13"/>
        <v>171</v>
      </c>
      <c r="R62" s="71" t="str">
        <f t="shared" si="14"/>
        <v>Klusáček Jiří</v>
      </c>
      <c r="S62" s="72">
        <f t="shared" si="15"/>
        <v>1</v>
      </c>
      <c r="T62" s="72">
        <f t="shared" si="16"/>
        <v>225</v>
      </c>
      <c r="U62" s="72">
        <f t="shared" si="17"/>
        <v>225.014917</v>
      </c>
      <c r="V62" s="73" t="str">
        <f t="shared" si="18"/>
        <v>Klusáček Jiří</v>
      </c>
      <c r="W62" s="74">
        <f t="shared" si="19"/>
        <v>3</v>
      </c>
      <c r="X62" s="74">
        <f t="shared" si="20"/>
        <v>3</v>
      </c>
      <c r="Y62" s="74">
        <f t="shared" si="21"/>
        <v>3.0139999999999998</v>
      </c>
      <c r="Z62" s="74" t="str">
        <f t="shared" si="22"/>
        <v>Klusáček Jiří</v>
      </c>
      <c r="AA62" s="75">
        <f t="shared" si="23"/>
        <v>225</v>
      </c>
      <c r="AB62" s="75">
        <f t="shared" si="24"/>
        <v>225</v>
      </c>
      <c r="AC62" s="75">
        <f t="shared" si="25"/>
        <v>1</v>
      </c>
      <c r="AD62" s="72">
        <f t="shared" si="26"/>
        <v>1</v>
      </c>
      <c r="AE62" s="72">
        <f t="shared" si="27"/>
        <v>1</v>
      </c>
      <c r="AF62" s="75">
        <f t="shared" si="28"/>
        <v>191</v>
      </c>
      <c r="AG62" s="75">
        <f t="shared" si="29"/>
        <v>191</v>
      </c>
      <c r="AH62" s="75">
        <f t="shared" si="30"/>
        <v>1</v>
      </c>
      <c r="AI62" s="72">
        <f t="shared" si="31"/>
        <v>1</v>
      </c>
      <c r="AJ62" s="72">
        <f t="shared" si="32"/>
        <v>1</v>
      </c>
      <c r="AK62" s="75">
        <f t="shared" si="33"/>
        <v>152</v>
      </c>
      <c r="AL62" s="75">
        <f t="shared" si="34"/>
        <v>152</v>
      </c>
      <c r="AM62" s="75">
        <f t="shared" si="35"/>
        <v>1</v>
      </c>
      <c r="AN62" s="72">
        <f t="shared" si="36"/>
        <v>0</v>
      </c>
      <c r="AO62" s="72">
        <f t="shared" si="37"/>
        <v>0</v>
      </c>
      <c r="AP62" s="75">
        <f t="shared" si="38"/>
        <v>178</v>
      </c>
      <c r="AQ62" s="75">
        <f t="shared" si="39"/>
        <v>178</v>
      </c>
      <c r="AR62" s="75">
        <f t="shared" si="40"/>
        <v>1</v>
      </c>
      <c r="AS62" s="72">
        <f t="shared" si="41"/>
        <v>0</v>
      </c>
      <c r="AT62" s="72">
        <f t="shared" si="42"/>
        <v>0</v>
      </c>
      <c r="AU62" s="75">
        <f t="shared" si="43"/>
        <v>171</v>
      </c>
      <c r="AV62" s="75">
        <f t="shared" si="44"/>
        <v>171</v>
      </c>
      <c r="AW62" s="75">
        <f t="shared" si="45"/>
        <v>1</v>
      </c>
      <c r="AX62" s="72">
        <f t="shared" si="46"/>
        <v>1</v>
      </c>
      <c r="AY62" s="76">
        <f t="shared" si="47"/>
        <v>1</v>
      </c>
    </row>
    <row r="63" spans="1:51" ht="25" hidden="1" customHeight="1" thickBot="1">
      <c r="A63" s="212"/>
      <c r="B63" s="214" t="s">
        <v>34</v>
      </c>
      <c r="C63" s="64" t="str">
        <f>'2.HD'!I11</f>
        <v>Motyka Vlastimil</v>
      </c>
      <c r="D63" s="64">
        <f>'2.HD'!H11</f>
        <v>158</v>
      </c>
      <c r="E63" s="65">
        <f>'2.HD'!G11</f>
        <v>0</v>
      </c>
      <c r="F63" s="57">
        <v>15</v>
      </c>
      <c r="G63" s="66">
        <f>'2.HD'!AU27</f>
        <v>0</v>
      </c>
      <c r="H63" s="67">
        <f t="shared" si="4"/>
        <v>0</v>
      </c>
      <c r="I63" s="68">
        <f t="shared" si="5"/>
        <v>1.4999999999999999E-5</v>
      </c>
      <c r="J63" s="68">
        <f t="shared" si="6"/>
        <v>18</v>
      </c>
      <c r="K63" s="69">
        <f t="shared" si="7"/>
        <v>1.5E-3</v>
      </c>
      <c r="L63" s="70">
        <f t="shared" si="8"/>
        <v>0</v>
      </c>
      <c r="M63" s="67">
        <f t="shared" si="9"/>
        <v>0</v>
      </c>
      <c r="N63" s="67">
        <f t="shared" si="10"/>
        <v>0</v>
      </c>
      <c r="O63" s="67">
        <f t="shared" si="11"/>
        <v>0</v>
      </c>
      <c r="P63" s="67">
        <f t="shared" si="12"/>
        <v>0</v>
      </c>
      <c r="Q63" s="67">
        <f t="shared" si="13"/>
        <v>0</v>
      </c>
      <c r="R63" s="71">
        <f t="shared" si="14"/>
        <v>0</v>
      </c>
      <c r="S63" s="72">
        <f t="shared" si="15"/>
        <v>18</v>
      </c>
      <c r="T63" s="72">
        <f t="shared" si="16"/>
        <v>0</v>
      </c>
      <c r="U63" s="72">
        <f t="shared" si="17"/>
        <v>1.4999999999999999E-5</v>
      </c>
      <c r="V63" s="73">
        <f t="shared" si="18"/>
        <v>0</v>
      </c>
      <c r="W63" s="74">
        <f t="shared" si="19"/>
        <v>18</v>
      </c>
      <c r="X63" s="74">
        <f t="shared" si="20"/>
        <v>0</v>
      </c>
      <c r="Y63" s="74">
        <f t="shared" si="21"/>
        <v>1.5E-6</v>
      </c>
      <c r="Z63" s="74">
        <f t="shared" si="22"/>
        <v>0</v>
      </c>
      <c r="AA63" s="75" t="e">
        <f t="shared" si="23"/>
        <v>#N/A</v>
      </c>
      <c r="AB63" s="75">
        <f t="shared" si="24"/>
        <v>0</v>
      </c>
      <c r="AC63" s="75">
        <f t="shared" si="25"/>
        <v>0</v>
      </c>
      <c r="AD63" s="72" t="e">
        <f t="shared" si="26"/>
        <v>#N/A</v>
      </c>
      <c r="AE63" s="72">
        <f t="shared" si="27"/>
        <v>0</v>
      </c>
      <c r="AF63" s="75" t="e">
        <f t="shared" si="28"/>
        <v>#N/A</v>
      </c>
      <c r="AG63" s="75">
        <f t="shared" si="29"/>
        <v>0</v>
      </c>
      <c r="AH63" s="75">
        <f t="shared" si="30"/>
        <v>0</v>
      </c>
      <c r="AI63" s="72" t="e">
        <f t="shared" si="31"/>
        <v>#N/A</v>
      </c>
      <c r="AJ63" s="72">
        <f t="shared" si="32"/>
        <v>0</v>
      </c>
      <c r="AK63" s="75" t="e">
        <f t="shared" si="33"/>
        <v>#N/A</v>
      </c>
      <c r="AL63" s="75">
        <f t="shared" si="34"/>
        <v>0</v>
      </c>
      <c r="AM63" s="75">
        <f t="shared" si="35"/>
        <v>0</v>
      </c>
      <c r="AN63" s="72" t="e">
        <f t="shared" si="36"/>
        <v>#N/A</v>
      </c>
      <c r="AO63" s="72">
        <f t="shared" si="37"/>
        <v>0</v>
      </c>
      <c r="AP63" s="75" t="e">
        <f t="shared" si="38"/>
        <v>#N/A</v>
      </c>
      <c r="AQ63" s="75">
        <f t="shared" si="39"/>
        <v>0</v>
      </c>
      <c r="AR63" s="75">
        <f t="shared" si="40"/>
        <v>0</v>
      </c>
      <c r="AS63" s="72" t="e">
        <f t="shared" si="41"/>
        <v>#N/A</v>
      </c>
      <c r="AT63" s="72">
        <f t="shared" si="42"/>
        <v>0</v>
      </c>
      <c r="AU63" s="75" t="e">
        <f t="shared" si="43"/>
        <v>#N/A</v>
      </c>
      <c r="AV63" s="75">
        <f t="shared" si="44"/>
        <v>0</v>
      </c>
      <c r="AW63" s="75">
        <f t="shared" si="45"/>
        <v>0</v>
      </c>
      <c r="AX63" s="72" t="e">
        <f t="shared" si="46"/>
        <v>#N/A</v>
      </c>
      <c r="AY63" s="76">
        <f t="shared" si="47"/>
        <v>0</v>
      </c>
    </row>
    <row r="64" spans="1:51" ht="25" hidden="1" customHeight="1" thickBot="1">
      <c r="A64" s="212"/>
      <c r="B64" s="215"/>
      <c r="C64" s="64" t="str">
        <f>'2.HD'!I12</f>
        <v>Mihalcsak Silvestr</v>
      </c>
      <c r="D64" s="64">
        <f>'2.HD'!H12</f>
        <v>172</v>
      </c>
      <c r="E64" s="65">
        <f>'2.HD'!G12</f>
        <v>0</v>
      </c>
      <c r="F64" s="57">
        <v>16</v>
      </c>
      <c r="G64" s="66">
        <f>'2.HD'!AU28</f>
        <v>0</v>
      </c>
      <c r="H64" s="67">
        <f t="shared" si="4"/>
        <v>0</v>
      </c>
      <c r="I64" s="68">
        <f t="shared" si="5"/>
        <v>1.5999999999999999E-5</v>
      </c>
      <c r="J64" s="68">
        <f t="shared" si="6"/>
        <v>17</v>
      </c>
      <c r="K64" s="69">
        <f t="shared" si="7"/>
        <v>1.6000000000000001E-3</v>
      </c>
      <c r="L64" s="70">
        <f t="shared" si="8"/>
        <v>0</v>
      </c>
      <c r="M64" s="67">
        <f t="shared" si="9"/>
        <v>0</v>
      </c>
      <c r="N64" s="67">
        <f t="shared" si="10"/>
        <v>0</v>
      </c>
      <c r="O64" s="67">
        <f t="shared" si="11"/>
        <v>0</v>
      </c>
      <c r="P64" s="67">
        <f t="shared" si="12"/>
        <v>0</v>
      </c>
      <c r="Q64" s="67">
        <f t="shared" si="13"/>
        <v>0</v>
      </c>
      <c r="R64" s="71">
        <f t="shared" si="14"/>
        <v>0</v>
      </c>
      <c r="S64" s="72">
        <f t="shared" si="15"/>
        <v>17</v>
      </c>
      <c r="T64" s="72">
        <f t="shared" si="16"/>
        <v>0</v>
      </c>
      <c r="U64" s="72">
        <f t="shared" si="17"/>
        <v>1.5999999999999999E-5</v>
      </c>
      <c r="V64" s="73">
        <f t="shared" si="18"/>
        <v>0</v>
      </c>
      <c r="W64" s="74">
        <f t="shared" si="19"/>
        <v>17</v>
      </c>
      <c r="X64" s="74">
        <f t="shared" si="20"/>
        <v>0</v>
      </c>
      <c r="Y64" s="74">
        <f t="shared" si="21"/>
        <v>1.5999999999999999E-6</v>
      </c>
      <c r="Z64" s="74">
        <f t="shared" si="22"/>
        <v>0</v>
      </c>
      <c r="AA64" s="75" t="e">
        <f t="shared" si="23"/>
        <v>#N/A</v>
      </c>
      <c r="AB64" s="75">
        <f t="shared" si="24"/>
        <v>0</v>
      </c>
      <c r="AC64" s="75">
        <f t="shared" si="25"/>
        <v>0</v>
      </c>
      <c r="AD64" s="72" t="e">
        <f t="shared" si="26"/>
        <v>#N/A</v>
      </c>
      <c r="AE64" s="72">
        <f t="shared" si="27"/>
        <v>0</v>
      </c>
      <c r="AF64" s="75" t="e">
        <f t="shared" si="28"/>
        <v>#N/A</v>
      </c>
      <c r="AG64" s="75">
        <f t="shared" si="29"/>
        <v>0</v>
      </c>
      <c r="AH64" s="75">
        <f t="shared" si="30"/>
        <v>0</v>
      </c>
      <c r="AI64" s="72" t="e">
        <f t="shared" si="31"/>
        <v>#N/A</v>
      </c>
      <c r="AJ64" s="72">
        <f t="shared" si="32"/>
        <v>0</v>
      </c>
      <c r="AK64" s="75" t="e">
        <f t="shared" si="33"/>
        <v>#N/A</v>
      </c>
      <c r="AL64" s="75">
        <f t="shared" si="34"/>
        <v>0</v>
      </c>
      <c r="AM64" s="75">
        <f t="shared" si="35"/>
        <v>0</v>
      </c>
      <c r="AN64" s="72" t="e">
        <f t="shared" si="36"/>
        <v>#N/A</v>
      </c>
      <c r="AO64" s="72">
        <f t="shared" si="37"/>
        <v>0</v>
      </c>
      <c r="AP64" s="75" t="e">
        <f t="shared" si="38"/>
        <v>#N/A</v>
      </c>
      <c r="AQ64" s="75">
        <f t="shared" si="39"/>
        <v>0</v>
      </c>
      <c r="AR64" s="75">
        <f t="shared" si="40"/>
        <v>0</v>
      </c>
      <c r="AS64" s="72" t="e">
        <f t="shared" si="41"/>
        <v>#N/A</v>
      </c>
      <c r="AT64" s="72">
        <f t="shared" si="42"/>
        <v>0</v>
      </c>
      <c r="AU64" s="75" t="e">
        <f t="shared" si="43"/>
        <v>#N/A</v>
      </c>
      <c r="AV64" s="75">
        <f t="shared" si="44"/>
        <v>0</v>
      </c>
      <c r="AW64" s="75">
        <f t="shared" si="45"/>
        <v>0</v>
      </c>
      <c r="AX64" s="72" t="e">
        <f t="shared" si="46"/>
        <v>#N/A</v>
      </c>
      <c r="AY64" s="76">
        <f t="shared" si="47"/>
        <v>0</v>
      </c>
    </row>
    <row r="65" spans="1:51" ht="25" hidden="1" customHeight="1" thickBot="1">
      <c r="A65" s="212"/>
      <c r="B65" s="214" t="s">
        <v>35</v>
      </c>
      <c r="C65" s="64" t="str">
        <f>'2.HD'!L11</f>
        <v>Lysek Petr</v>
      </c>
      <c r="D65" s="64">
        <f>'2.HD'!N11</f>
        <v>192</v>
      </c>
      <c r="E65" s="65">
        <f>'2.HD'!O11</f>
        <v>1</v>
      </c>
      <c r="F65" s="57">
        <v>17</v>
      </c>
      <c r="G65" s="66" t="str">
        <f>'2.HD'!AU29</f>
        <v>Fabrigerová Anna</v>
      </c>
      <c r="H65" s="67">
        <f t="shared" si="4"/>
        <v>930</v>
      </c>
      <c r="I65" s="68">
        <f t="shared" si="5"/>
        <v>186.0017</v>
      </c>
      <c r="J65" s="68">
        <f t="shared" si="6"/>
        <v>1</v>
      </c>
      <c r="K65" s="69">
        <f t="shared" si="7"/>
        <v>186.0017</v>
      </c>
      <c r="L65" s="70">
        <f t="shared" si="8"/>
        <v>5</v>
      </c>
      <c r="M65" s="67">
        <f t="shared" si="9"/>
        <v>214</v>
      </c>
      <c r="N65" s="67">
        <f t="shared" si="10"/>
        <v>157</v>
      </c>
      <c r="O65" s="67">
        <f t="shared" si="11"/>
        <v>180</v>
      </c>
      <c r="P65" s="67">
        <f t="shared" si="12"/>
        <v>194</v>
      </c>
      <c r="Q65" s="67">
        <f t="shared" si="13"/>
        <v>185</v>
      </c>
      <c r="R65" s="71" t="str">
        <f t="shared" si="14"/>
        <v>Fabrigerová Anna</v>
      </c>
      <c r="S65" s="72">
        <f t="shared" si="15"/>
        <v>4</v>
      </c>
      <c r="T65" s="72">
        <f t="shared" si="16"/>
        <v>214</v>
      </c>
      <c r="U65" s="72">
        <f t="shared" si="17"/>
        <v>214.01793000000001</v>
      </c>
      <c r="V65" s="73" t="str">
        <f t="shared" si="18"/>
        <v>Fabrigerová Anna</v>
      </c>
      <c r="W65" s="74">
        <f t="shared" si="19"/>
        <v>1</v>
      </c>
      <c r="X65" s="74">
        <f t="shared" si="20"/>
        <v>5</v>
      </c>
      <c r="Y65" s="74">
        <f t="shared" si="21"/>
        <v>5.0170000000000003</v>
      </c>
      <c r="Z65" s="74" t="str">
        <f t="shared" si="22"/>
        <v>Fabrigerová Anna</v>
      </c>
      <c r="AA65" s="75">
        <f t="shared" si="23"/>
        <v>214</v>
      </c>
      <c r="AB65" s="75">
        <f t="shared" si="24"/>
        <v>214</v>
      </c>
      <c r="AC65" s="75">
        <f t="shared" si="25"/>
        <v>1</v>
      </c>
      <c r="AD65" s="72">
        <f t="shared" si="26"/>
        <v>1</v>
      </c>
      <c r="AE65" s="72">
        <f t="shared" si="27"/>
        <v>1</v>
      </c>
      <c r="AF65" s="75">
        <f t="shared" si="28"/>
        <v>157</v>
      </c>
      <c r="AG65" s="75">
        <f t="shared" si="29"/>
        <v>157</v>
      </c>
      <c r="AH65" s="75">
        <f t="shared" si="30"/>
        <v>1</v>
      </c>
      <c r="AI65" s="72">
        <f t="shared" si="31"/>
        <v>1</v>
      </c>
      <c r="AJ65" s="72">
        <f t="shared" si="32"/>
        <v>1</v>
      </c>
      <c r="AK65" s="75">
        <f t="shared" si="33"/>
        <v>180</v>
      </c>
      <c r="AL65" s="75">
        <f t="shared" si="34"/>
        <v>180</v>
      </c>
      <c r="AM65" s="75">
        <f t="shared" si="35"/>
        <v>1</v>
      </c>
      <c r="AN65" s="72">
        <f t="shared" si="36"/>
        <v>1</v>
      </c>
      <c r="AO65" s="72">
        <f t="shared" si="37"/>
        <v>1</v>
      </c>
      <c r="AP65" s="75">
        <f t="shared" si="38"/>
        <v>194</v>
      </c>
      <c r="AQ65" s="75">
        <f t="shared" si="39"/>
        <v>194</v>
      </c>
      <c r="AR65" s="75">
        <f t="shared" si="40"/>
        <v>1</v>
      </c>
      <c r="AS65" s="72">
        <f t="shared" si="41"/>
        <v>1</v>
      </c>
      <c r="AT65" s="72">
        <f t="shared" si="42"/>
        <v>1</v>
      </c>
      <c r="AU65" s="75">
        <f t="shared" si="43"/>
        <v>185</v>
      </c>
      <c r="AV65" s="75">
        <f t="shared" si="44"/>
        <v>185</v>
      </c>
      <c r="AW65" s="75">
        <f t="shared" si="45"/>
        <v>1</v>
      </c>
      <c r="AX65" s="72">
        <f t="shared" si="46"/>
        <v>1</v>
      </c>
      <c r="AY65" s="76">
        <f t="shared" si="47"/>
        <v>1</v>
      </c>
    </row>
    <row r="66" spans="1:51" ht="25" hidden="1" customHeight="1" thickBot="1">
      <c r="A66" s="212"/>
      <c r="B66" s="215"/>
      <c r="C66" s="64" t="str">
        <f>'2.HD'!L12</f>
        <v>Mihulka Josef</v>
      </c>
      <c r="D66" s="64">
        <f>'2.HD'!N12</f>
        <v>168</v>
      </c>
      <c r="E66" s="65">
        <f>'2.HD'!O12</f>
        <v>0</v>
      </c>
      <c r="F66" s="57">
        <v>18</v>
      </c>
      <c r="G66" s="66" t="str">
        <f>'2.HD'!AU30</f>
        <v>Dvořák Radek</v>
      </c>
      <c r="H66" s="67">
        <f t="shared" si="4"/>
        <v>851</v>
      </c>
      <c r="I66" s="68">
        <f t="shared" si="5"/>
        <v>170.20179999999999</v>
      </c>
      <c r="J66" s="68">
        <f t="shared" si="6"/>
        <v>8</v>
      </c>
      <c r="K66" s="69">
        <f t="shared" si="7"/>
        <v>170.20179999999999</v>
      </c>
      <c r="L66" s="70">
        <f t="shared" si="8"/>
        <v>5</v>
      </c>
      <c r="M66" s="67">
        <f t="shared" si="9"/>
        <v>161</v>
      </c>
      <c r="N66" s="67">
        <f t="shared" si="10"/>
        <v>171</v>
      </c>
      <c r="O66" s="67">
        <f t="shared" si="11"/>
        <v>167</v>
      </c>
      <c r="P66" s="67">
        <f t="shared" si="12"/>
        <v>176</v>
      </c>
      <c r="Q66" s="67">
        <f t="shared" si="13"/>
        <v>176</v>
      </c>
      <c r="R66" s="71" t="str">
        <f t="shared" si="14"/>
        <v>Dvořák Radek</v>
      </c>
      <c r="S66" s="72">
        <f t="shared" si="15"/>
        <v>12</v>
      </c>
      <c r="T66" s="72">
        <f t="shared" si="16"/>
        <v>176</v>
      </c>
      <c r="U66" s="72">
        <f t="shared" si="17"/>
        <v>176.01885100000001</v>
      </c>
      <c r="V66" s="73" t="str">
        <f t="shared" si="18"/>
        <v>Dvořák Radek</v>
      </c>
      <c r="W66" s="74">
        <f t="shared" si="19"/>
        <v>13</v>
      </c>
      <c r="X66" s="74">
        <f t="shared" si="20"/>
        <v>1</v>
      </c>
      <c r="Y66" s="74">
        <f t="shared" si="21"/>
        <v>1.018</v>
      </c>
      <c r="Z66" s="74" t="str">
        <f t="shared" si="22"/>
        <v>Dvořák Radek</v>
      </c>
      <c r="AA66" s="75">
        <f t="shared" si="23"/>
        <v>161</v>
      </c>
      <c r="AB66" s="75">
        <f t="shared" si="24"/>
        <v>161</v>
      </c>
      <c r="AC66" s="75">
        <f t="shared" si="25"/>
        <v>1</v>
      </c>
      <c r="AD66" s="72">
        <f t="shared" si="26"/>
        <v>0</v>
      </c>
      <c r="AE66" s="72">
        <f t="shared" si="27"/>
        <v>0</v>
      </c>
      <c r="AF66" s="75">
        <f t="shared" si="28"/>
        <v>171</v>
      </c>
      <c r="AG66" s="75">
        <f t="shared" si="29"/>
        <v>171</v>
      </c>
      <c r="AH66" s="75">
        <f t="shared" si="30"/>
        <v>1</v>
      </c>
      <c r="AI66" s="72">
        <f t="shared" si="31"/>
        <v>0</v>
      </c>
      <c r="AJ66" s="72">
        <f t="shared" si="32"/>
        <v>0</v>
      </c>
      <c r="AK66" s="75">
        <f t="shared" si="33"/>
        <v>167</v>
      </c>
      <c r="AL66" s="75">
        <f t="shared" si="34"/>
        <v>167</v>
      </c>
      <c r="AM66" s="75">
        <f t="shared" si="35"/>
        <v>1</v>
      </c>
      <c r="AN66" s="72">
        <f t="shared" si="36"/>
        <v>1</v>
      </c>
      <c r="AO66" s="72">
        <f t="shared" si="37"/>
        <v>1</v>
      </c>
      <c r="AP66" s="75">
        <f t="shared" si="38"/>
        <v>176</v>
      </c>
      <c r="AQ66" s="75">
        <f t="shared" si="39"/>
        <v>176</v>
      </c>
      <c r="AR66" s="75">
        <f t="shared" si="40"/>
        <v>1</v>
      </c>
      <c r="AS66" s="72">
        <f t="shared" si="41"/>
        <v>0</v>
      </c>
      <c r="AT66" s="72">
        <f t="shared" si="42"/>
        <v>0</v>
      </c>
      <c r="AU66" s="75">
        <f t="shared" si="43"/>
        <v>176</v>
      </c>
      <c r="AV66" s="75">
        <f t="shared" si="44"/>
        <v>176</v>
      </c>
      <c r="AW66" s="75">
        <f t="shared" si="45"/>
        <v>1</v>
      </c>
      <c r="AX66" s="72">
        <f t="shared" si="46"/>
        <v>0</v>
      </c>
      <c r="AY66" s="76">
        <f t="shared" si="47"/>
        <v>0</v>
      </c>
    </row>
    <row r="67" spans="1:51" ht="25" hidden="1" customHeight="1" thickBot="1">
      <c r="A67" s="212"/>
      <c r="B67" s="214" t="s">
        <v>36</v>
      </c>
      <c r="C67" s="64" t="str">
        <f>'2.HD'!S11</f>
        <v>Müller Vladimír</v>
      </c>
      <c r="D67" s="64">
        <f>'2.HD'!R11</f>
        <v>150</v>
      </c>
      <c r="E67" s="65">
        <f>'2.HD'!Q11</f>
        <v>0</v>
      </c>
      <c r="F67" s="57">
        <v>19</v>
      </c>
      <c r="G67" s="66">
        <f>'2.HD'!AU31</f>
        <v>0</v>
      </c>
      <c r="H67" s="67">
        <f t="shared" si="4"/>
        <v>0</v>
      </c>
      <c r="I67" s="68">
        <f t="shared" si="5"/>
        <v>1.8999999999999998E-5</v>
      </c>
      <c r="J67" s="68">
        <f t="shared" si="6"/>
        <v>16</v>
      </c>
      <c r="K67" s="69">
        <f t="shared" si="7"/>
        <v>1.9E-3</v>
      </c>
      <c r="L67" s="70">
        <f t="shared" si="8"/>
        <v>0</v>
      </c>
      <c r="M67" s="67">
        <f t="shared" si="9"/>
        <v>0</v>
      </c>
      <c r="N67" s="67">
        <f t="shared" si="10"/>
        <v>0</v>
      </c>
      <c r="O67" s="67">
        <f t="shared" si="11"/>
        <v>0</v>
      </c>
      <c r="P67" s="67">
        <f t="shared" si="12"/>
        <v>0</v>
      </c>
      <c r="Q67" s="67">
        <f t="shared" si="13"/>
        <v>0</v>
      </c>
      <c r="R67" s="71">
        <f t="shared" si="14"/>
        <v>0</v>
      </c>
      <c r="S67" s="72">
        <f t="shared" si="15"/>
        <v>16</v>
      </c>
      <c r="T67" s="72">
        <f t="shared" si="16"/>
        <v>0</v>
      </c>
      <c r="U67" s="72">
        <f t="shared" si="17"/>
        <v>1.8999999999999998E-5</v>
      </c>
      <c r="V67" s="73">
        <f t="shared" si="18"/>
        <v>0</v>
      </c>
      <c r="W67" s="74">
        <f t="shared" si="19"/>
        <v>16</v>
      </c>
      <c r="X67" s="74">
        <f t="shared" si="20"/>
        <v>0</v>
      </c>
      <c r="Y67" s="74">
        <f t="shared" si="21"/>
        <v>1.9E-6</v>
      </c>
      <c r="Z67" s="74">
        <f t="shared" si="22"/>
        <v>0</v>
      </c>
      <c r="AA67" s="75" t="e">
        <f t="shared" si="23"/>
        <v>#N/A</v>
      </c>
      <c r="AB67" s="75">
        <f t="shared" si="24"/>
        <v>0</v>
      </c>
      <c r="AC67" s="75">
        <f t="shared" si="25"/>
        <v>0</v>
      </c>
      <c r="AD67" s="72" t="e">
        <f t="shared" si="26"/>
        <v>#N/A</v>
      </c>
      <c r="AE67" s="72">
        <f t="shared" si="27"/>
        <v>0</v>
      </c>
      <c r="AF67" s="75" t="e">
        <f t="shared" si="28"/>
        <v>#N/A</v>
      </c>
      <c r="AG67" s="75">
        <f t="shared" si="29"/>
        <v>0</v>
      </c>
      <c r="AH67" s="75">
        <f t="shared" si="30"/>
        <v>0</v>
      </c>
      <c r="AI67" s="72" t="e">
        <f t="shared" si="31"/>
        <v>#N/A</v>
      </c>
      <c r="AJ67" s="72">
        <f t="shared" si="32"/>
        <v>0</v>
      </c>
      <c r="AK67" s="75" t="e">
        <f t="shared" si="33"/>
        <v>#N/A</v>
      </c>
      <c r="AL67" s="75">
        <f t="shared" si="34"/>
        <v>0</v>
      </c>
      <c r="AM67" s="75">
        <f t="shared" si="35"/>
        <v>0</v>
      </c>
      <c r="AN67" s="72" t="e">
        <f t="shared" si="36"/>
        <v>#N/A</v>
      </c>
      <c r="AO67" s="72">
        <f t="shared" si="37"/>
        <v>0</v>
      </c>
      <c r="AP67" s="75" t="e">
        <f t="shared" si="38"/>
        <v>#N/A</v>
      </c>
      <c r="AQ67" s="75">
        <f t="shared" si="39"/>
        <v>0</v>
      </c>
      <c r="AR67" s="75">
        <f t="shared" si="40"/>
        <v>0</v>
      </c>
      <c r="AS67" s="72" t="e">
        <f t="shared" si="41"/>
        <v>#N/A</v>
      </c>
      <c r="AT67" s="72">
        <f t="shared" si="42"/>
        <v>0</v>
      </c>
      <c r="AU67" s="75" t="e">
        <f t="shared" si="43"/>
        <v>#N/A</v>
      </c>
      <c r="AV67" s="75">
        <f t="shared" si="44"/>
        <v>0</v>
      </c>
      <c r="AW67" s="75">
        <f t="shared" si="45"/>
        <v>0</v>
      </c>
      <c r="AX67" s="72" t="e">
        <f t="shared" si="46"/>
        <v>#N/A</v>
      </c>
      <c r="AY67" s="76">
        <f t="shared" si="47"/>
        <v>0</v>
      </c>
    </row>
    <row r="68" spans="1:51" ht="25" hidden="1" customHeight="1" thickBot="1">
      <c r="A68" s="212"/>
      <c r="B68" s="215"/>
      <c r="C68" s="64" t="str">
        <f>'2.HD'!S12</f>
        <v>Pazděra Jaroslav</v>
      </c>
      <c r="D68" s="64">
        <f>'2.HD'!R12</f>
        <v>192</v>
      </c>
      <c r="E68" s="65">
        <f>'2.HD'!Q12</f>
        <v>1</v>
      </c>
      <c r="F68" s="57">
        <v>20</v>
      </c>
      <c r="G68" s="66">
        <f>'2.HD'!AU32</f>
        <v>0</v>
      </c>
      <c r="H68" s="67">
        <f t="shared" si="4"/>
        <v>0</v>
      </c>
      <c r="I68" s="68">
        <f t="shared" si="5"/>
        <v>1.9999999999999998E-5</v>
      </c>
      <c r="J68" s="68">
        <f t="shared" si="6"/>
        <v>15</v>
      </c>
      <c r="K68" s="69">
        <f t="shared" si="7"/>
        <v>2E-3</v>
      </c>
      <c r="L68" s="70">
        <f t="shared" si="8"/>
        <v>0</v>
      </c>
      <c r="M68" s="67">
        <f t="shared" si="9"/>
        <v>0</v>
      </c>
      <c r="N68" s="67">
        <f t="shared" si="10"/>
        <v>0</v>
      </c>
      <c r="O68" s="67">
        <f t="shared" si="11"/>
        <v>0</v>
      </c>
      <c r="P68" s="67">
        <f t="shared" si="12"/>
        <v>0</v>
      </c>
      <c r="Q68" s="67">
        <f t="shared" si="13"/>
        <v>0</v>
      </c>
      <c r="R68" s="71">
        <f t="shared" si="14"/>
        <v>0</v>
      </c>
      <c r="S68" s="72">
        <f t="shared" si="15"/>
        <v>15</v>
      </c>
      <c r="T68" s="72">
        <f t="shared" si="16"/>
        <v>0</v>
      </c>
      <c r="U68" s="72">
        <f t="shared" si="17"/>
        <v>1.9999999999999998E-5</v>
      </c>
      <c r="V68" s="73">
        <f t="shared" si="18"/>
        <v>0</v>
      </c>
      <c r="W68" s="74">
        <f t="shared" si="19"/>
        <v>15</v>
      </c>
      <c r="X68" s="74">
        <f t="shared" si="20"/>
        <v>0</v>
      </c>
      <c r="Y68" s="74">
        <f t="shared" si="21"/>
        <v>1.9999999999999999E-6</v>
      </c>
      <c r="Z68" s="74">
        <f t="shared" si="22"/>
        <v>0</v>
      </c>
      <c r="AA68" s="75" t="e">
        <f t="shared" si="23"/>
        <v>#N/A</v>
      </c>
      <c r="AB68" s="75">
        <f t="shared" si="24"/>
        <v>0</v>
      </c>
      <c r="AC68" s="75">
        <f t="shared" si="25"/>
        <v>0</v>
      </c>
      <c r="AD68" s="72" t="e">
        <f t="shared" si="26"/>
        <v>#N/A</v>
      </c>
      <c r="AE68" s="72">
        <f t="shared" si="27"/>
        <v>0</v>
      </c>
      <c r="AF68" s="75" t="e">
        <f t="shared" si="28"/>
        <v>#N/A</v>
      </c>
      <c r="AG68" s="75">
        <f t="shared" si="29"/>
        <v>0</v>
      </c>
      <c r="AH68" s="75">
        <f t="shared" si="30"/>
        <v>0</v>
      </c>
      <c r="AI68" s="72" t="e">
        <f t="shared" si="31"/>
        <v>#N/A</v>
      </c>
      <c r="AJ68" s="72">
        <f t="shared" si="32"/>
        <v>0</v>
      </c>
      <c r="AK68" s="75" t="e">
        <f t="shared" si="33"/>
        <v>#N/A</v>
      </c>
      <c r="AL68" s="75">
        <f t="shared" si="34"/>
        <v>0</v>
      </c>
      <c r="AM68" s="75">
        <f t="shared" si="35"/>
        <v>0</v>
      </c>
      <c r="AN68" s="72" t="e">
        <f t="shared" si="36"/>
        <v>#N/A</v>
      </c>
      <c r="AO68" s="72">
        <f t="shared" si="37"/>
        <v>0</v>
      </c>
      <c r="AP68" s="75" t="e">
        <f t="shared" si="38"/>
        <v>#N/A</v>
      </c>
      <c r="AQ68" s="75">
        <f t="shared" si="39"/>
        <v>0</v>
      </c>
      <c r="AR68" s="75">
        <f t="shared" si="40"/>
        <v>0</v>
      </c>
      <c r="AS68" s="72" t="e">
        <f t="shared" si="41"/>
        <v>#N/A</v>
      </c>
      <c r="AT68" s="72">
        <f t="shared" si="42"/>
        <v>0</v>
      </c>
      <c r="AU68" s="75" t="e">
        <f t="shared" si="43"/>
        <v>#N/A</v>
      </c>
      <c r="AV68" s="75">
        <f t="shared" si="44"/>
        <v>0</v>
      </c>
      <c r="AW68" s="75">
        <f t="shared" si="45"/>
        <v>0</v>
      </c>
      <c r="AX68" s="72" t="e">
        <f t="shared" si="46"/>
        <v>#N/A</v>
      </c>
      <c r="AY68" s="76">
        <f t="shared" si="47"/>
        <v>0</v>
      </c>
    </row>
    <row r="69" spans="1:51" ht="25" hidden="1" customHeight="1" thickBot="1">
      <c r="A69" s="212"/>
      <c r="B69" s="214" t="s">
        <v>37</v>
      </c>
      <c r="C69" s="64" t="str">
        <f>'2.HD'!V11</f>
        <v>Orságová Jana</v>
      </c>
      <c r="D69" s="64">
        <f>'2.HD'!X11</f>
        <v>169</v>
      </c>
      <c r="E69" s="65">
        <f>'2.HD'!Y11</f>
        <v>1</v>
      </c>
      <c r="F69" s="57">
        <v>21</v>
      </c>
      <c r="G69" s="66" t="str">
        <f>'2.HD'!AU33</f>
        <v>Mihulka Josef</v>
      </c>
      <c r="H69" s="67">
        <f t="shared" si="4"/>
        <v>691</v>
      </c>
      <c r="I69" s="68">
        <f t="shared" si="5"/>
        <v>172.75210000000001</v>
      </c>
      <c r="J69" s="68">
        <f t="shared" si="6"/>
        <v>6</v>
      </c>
      <c r="K69" s="69">
        <f t="shared" si="7"/>
        <v>172.75210000000001</v>
      </c>
      <c r="L69" s="70">
        <f t="shared" si="8"/>
        <v>4</v>
      </c>
      <c r="M69" s="67">
        <f t="shared" si="9"/>
        <v>173</v>
      </c>
      <c r="N69" s="67">
        <f t="shared" si="10"/>
        <v>168</v>
      </c>
      <c r="O69" s="67">
        <f t="shared" si="11"/>
        <v>0</v>
      </c>
      <c r="P69" s="67">
        <f t="shared" si="12"/>
        <v>167</v>
      </c>
      <c r="Q69" s="67">
        <f t="shared" si="13"/>
        <v>183</v>
      </c>
      <c r="R69" s="71" t="str">
        <f t="shared" si="14"/>
        <v>Mihulka Josef</v>
      </c>
      <c r="S69" s="72">
        <f t="shared" si="15"/>
        <v>10</v>
      </c>
      <c r="T69" s="72">
        <f t="shared" si="16"/>
        <v>183</v>
      </c>
      <c r="U69" s="72">
        <f t="shared" si="17"/>
        <v>183.02169099999998</v>
      </c>
      <c r="V69" s="73" t="str">
        <f t="shared" si="18"/>
        <v>Mihulka Josef</v>
      </c>
      <c r="W69" s="74">
        <f t="shared" si="19"/>
        <v>12</v>
      </c>
      <c r="X69" s="74">
        <f t="shared" si="20"/>
        <v>1</v>
      </c>
      <c r="Y69" s="74">
        <f t="shared" si="21"/>
        <v>1.0209999999999999</v>
      </c>
      <c r="Z69" s="74" t="str">
        <f t="shared" si="22"/>
        <v>Mihulka Josef</v>
      </c>
      <c r="AA69" s="75">
        <f t="shared" si="23"/>
        <v>173</v>
      </c>
      <c r="AB69" s="75">
        <f t="shared" si="24"/>
        <v>173</v>
      </c>
      <c r="AC69" s="75">
        <f t="shared" si="25"/>
        <v>1</v>
      </c>
      <c r="AD69" s="72">
        <f t="shared" si="26"/>
        <v>1</v>
      </c>
      <c r="AE69" s="72">
        <f t="shared" si="27"/>
        <v>1</v>
      </c>
      <c r="AF69" s="75">
        <f t="shared" si="28"/>
        <v>168</v>
      </c>
      <c r="AG69" s="75">
        <f t="shared" si="29"/>
        <v>168</v>
      </c>
      <c r="AH69" s="75">
        <f t="shared" si="30"/>
        <v>1</v>
      </c>
      <c r="AI69" s="72">
        <f t="shared" si="31"/>
        <v>0</v>
      </c>
      <c r="AJ69" s="72">
        <f t="shared" si="32"/>
        <v>0</v>
      </c>
      <c r="AK69" s="75" t="e">
        <f t="shared" si="33"/>
        <v>#N/A</v>
      </c>
      <c r="AL69" s="75">
        <f t="shared" si="34"/>
        <v>0</v>
      </c>
      <c r="AM69" s="75">
        <f t="shared" si="35"/>
        <v>0</v>
      </c>
      <c r="AN69" s="72" t="e">
        <f t="shared" si="36"/>
        <v>#N/A</v>
      </c>
      <c r="AO69" s="72">
        <f t="shared" si="37"/>
        <v>0</v>
      </c>
      <c r="AP69" s="75">
        <f t="shared" si="38"/>
        <v>167</v>
      </c>
      <c r="AQ69" s="75">
        <f t="shared" si="39"/>
        <v>167</v>
      </c>
      <c r="AR69" s="75">
        <f t="shared" si="40"/>
        <v>1</v>
      </c>
      <c r="AS69" s="72">
        <f t="shared" si="41"/>
        <v>0</v>
      </c>
      <c r="AT69" s="72">
        <f t="shared" si="42"/>
        <v>0</v>
      </c>
      <c r="AU69" s="75">
        <f t="shared" si="43"/>
        <v>183</v>
      </c>
      <c r="AV69" s="75">
        <f t="shared" si="44"/>
        <v>183</v>
      </c>
      <c r="AW69" s="75">
        <f t="shared" si="45"/>
        <v>1</v>
      </c>
      <c r="AX69" s="72">
        <f t="shared" si="46"/>
        <v>0</v>
      </c>
      <c r="AY69" s="76">
        <f t="shared" si="47"/>
        <v>0</v>
      </c>
    </row>
    <row r="70" spans="1:51" ht="25" hidden="1" customHeight="1" thickBot="1">
      <c r="A70" s="212"/>
      <c r="B70" s="215"/>
      <c r="C70" s="64" t="str">
        <f>'2.HD'!V12</f>
        <v>Orság Karel</v>
      </c>
      <c r="D70" s="64">
        <f>'2.HD'!X12</f>
        <v>151</v>
      </c>
      <c r="E70" s="65">
        <f>'2.HD'!Y12</f>
        <v>0</v>
      </c>
      <c r="F70" s="57">
        <v>22</v>
      </c>
      <c r="G70" s="66" t="str">
        <f>'2.HD'!AU34</f>
        <v>Lysek Petr</v>
      </c>
      <c r="H70" s="67">
        <f t="shared" si="4"/>
        <v>346</v>
      </c>
      <c r="I70" s="68">
        <f t="shared" si="5"/>
        <v>173.00219999999999</v>
      </c>
      <c r="J70" s="68">
        <f t="shared" si="6"/>
        <v>5</v>
      </c>
      <c r="K70" s="69">
        <f t="shared" si="7"/>
        <v>173.00219999999999</v>
      </c>
      <c r="L70" s="70">
        <f t="shared" si="8"/>
        <v>2</v>
      </c>
      <c r="M70" s="67">
        <f t="shared" si="9"/>
        <v>0</v>
      </c>
      <c r="N70" s="67">
        <f t="shared" si="10"/>
        <v>192</v>
      </c>
      <c r="O70" s="67">
        <f t="shared" si="11"/>
        <v>154</v>
      </c>
      <c r="P70" s="67">
        <f t="shared" si="12"/>
        <v>0</v>
      </c>
      <c r="Q70" s="67">
        <f t="shared" si="13"/>
        <v>0</v>
      </c>
      <c r="R70" s="71" t="str">
        <f t="shared" si="14"/>
        <v>Lysek Petr</v>
      </c>
      <c r="S70" s="72">
        <f t="shared" si="15"/>
        <v>7</v>
      </c>
      <c r="T70" s="72">
        <f t="shared" si="16"/>
        <v>192</v>
      </c>
      <c r="U70" s="72">
        <f t="shared" si="17"/>
        <v>192.022346</v>
      </c>
      <c r="V70" s="73" t="str">
        <f t="shared" si="18"/>
        <v>Lysek Petr</v>
      </c>
      <c r="W70" s="74">
        <f t="shared" si="19"/>
        <v>11</v>
      </c>
      <c r="X70" s="74">
        <f t="shared" si="20"/>
        <v>1</v>
      </c>
      <c r="Y70" s="74">
        <f t="shared" si="21"/>
        <v>1.022</v>
      </c>
      <c r="Z70" s="74" t="str">
        <f t="shared" si="22"/>
        <v>Lysek Petr</v>
      </c>
      <c r="AA70" s="75" t="e">
        <f t="shared" si="23"/>
        <v>#N/A</v>
      </c>
      <c r="AB70" s="75">
        <f t="shared" si="24"/>
        <v>0</v>
      </c>
      <c r="AC70" s="75">
        <f t="shared" si="25"/>
        <v>0</v>
      </c>
      <c r="AD70" s="72" t="e">
        <f t="shared" si="26"/>
        <v>#N/A</v>
      </c>
      <c r="AE70" s="72">
        <f t="shared" si="27"/>
        <v>0</v>
      </c>
      <c r="AF70" s="75">
        <f t="shared" si="28"/>
        <v>192</v>
      </c>
      <c r="AG70" s="75">
        <f t="shared" si="29"/>
        <v>192</v>
      </c>
      <c r="AH70" s="75">
        <f t="shared" si="30"/>
        <v>1</v>
      </c>
      <c r="AI70" s="72">
        <f t="shared" si="31"/>
        <v>1</v>
      </c>
      <c r="AJ70" s="72">
        <f t="shared" si="32"/>
        <v>1</v>
      </c>
      <c r="AK70" s="75">
        <f t="shared" si="33"/>
        <v>154</v>
      </c>
      <c r="AL70" s="75">
        <f t="shared" si="34"/>
        <v>154</v>
      </c>
      <c r="AM70" s="75">
        <f t="shared" si="35"/>
        <v>1</v>
      </c>
      <c r="AN70" s="72">
        <f t="shared" si="36"/>
        <v>0</v>
      </c>
      <c r="AO70" s="72">
        <f t="shared" si="37"/>
        <v>0</v>
      </c>
      <c r="AP70" s="75" t="e">
        <f t="shared" si="38"/>
        <v>#N/A</v>
      </c>
      <c r="AQ70" s="75">
        <f t="shared" si="39"/>
        <v>0</v>
      </c>
      <c r="AR70" s="75">
        <f t="shared" si="40"/>
        <v>0</v>
      </c>
      <c r="AS70" s="72" t="e">
        <f t="shared" si="41"/>
        <v>#N/A</v>
      </c>
      <c r="AT70" s="72">
        <f t="shared" si="42"/>
        <v>0</v>
      </c>
      <c r="AU70" s="75" t="e">
        <f t="shared" si="43"/>
        <v>#N/A</v>
      </c>
      <c r="AV70" s="75">
        <f t="shared" si="44"/>
        <v>0</v>
      </c>
      <c r="AW70" s="75">
        <f t="shared" si="45"/>
        <v>0</v>
      </c>
      <c r="AX70" s="72" t="e">
        <f t="shared" si="46"/>
        <v>#N/A</v>
      </c>
      <c r="AY70" s="76">
        <f t="shared" si="47"/>
        <v>0</v>
      </c>
    </row>
    <row r="71" spans="1:51" ht="25" hidden="1" customHeight="1" thickBot="1">
      <c r="A71" s="212"/>
      <c r="B71" s="214" t="s">
        <v>38</v>
      </c>
      <c r="C71" s="64" t="str">
        <f>'2.HD'!AC11</f>
        <v>Dvořák Radek</v>
      </c>
      <c r="D71" s="64">
        <f>'2.HD'!AB11</f>
        <v>171</v>
      </c>
      <c r="E71" s="65">
        <f>'2.HD'!AA11</f>
        <v>0</v>
      </c>
      <c r="F71" s="57">
        <v>23</v>
      </c>
      <c r="G71" s="66" t="str">
        <f>'2.HD'!AU35</f>
        <v>Klus František</v>
      </c>
      <c r="H71" s="67">
        <f t="shared" si="4"/>
        <v>673</v>
      </c>
      <c r="I71" s="68">
        <f t="shared" si="5"/>
        <v>168.25229999999999</v>
      </c>
      <c r="J71" s="68">
        <f t="shared" si="6"/>
        <v>10</v>
      </c>
      <c r="K71" s="69">
        <f t="shared" si="7"/>
        <v>168.25229999999999</v>
      </c>
      <c r="L71" s="70">
        <f t="shared" si="8"/>
        <v>4</v>
      </c>
      <c r="M71" s="67">
        <f t="shared" si="9"/>
        <v>149</v>
      </c>
      <c r="N71" s="67">
        <f t="shared" si="10"/>
        <v>0</v>
      </c>
      <c r="O71" s="67">
        <f t="shared" si="11"/>
        <v>181</v>
      </c>
      <c r="P71" s="67">
        <f t="shared" si="12"/>
        <v>164</v>
      </c>
      <c r="Q71" s="67">
        <f t="shared" si="13"/>
        <v>179</v>
      </c>
      <c r="R71" s="71" t="str">
        <f t="shared" si="14"/>
        <v>Klus František</v>
      </c>
      <c r="S71" s="72">
        <f t="shared" si="15"/>
        <v>11</v>
      </c>
      <c r="T71" s="72">
        <f t="shared" si="16"/>
        <v>181</v>
      </c>
      <c r="U71" s="72">
        <f t="shared" si="17"/>
        <v>181.023673</v>
      </c>
      <c r="V71" s="73" t="str">
        <f t="shared" si="18"/>
        <v>Klus František</v>
      </c>
      <c r="W71" s="74">
        <f t="shared" si="19"/>
        <v>10</v>
      </c>
      <c r="X71" s="74">
        <f t="shared" si="20"/>
        <v>1</v>
      </c>
      <c r="Y71" s="74">
        <f t="shared" si="21"/>
        <v>1.0229999999999999</v>
      </c>
      <c r="Z71" s="74" t="str">
        <f t="shared" si="22"/>
        <v>Klus František</v>
      </c>
      <c r="AA71" s="75">
        <f t="shared" si="23"/>
        <v>149</v>
      </c>
      <c r="AB71" s="75">
        <f t="shared" si="24"/>
        <v>149</v>
      </c>
      <c r="AC71" s="75">
        <f t="shared" si="25"/>
        <v>1</v>
      </c>
      <c r="AD71" s="72">
        <f t="shared" si="26"/>
        <v>0</v>
      </c>
      <c r="AE71" s="72">
        <f t="shared" si="27"/>
        <v>0</v>
      </c>
      <c r="AF71" s="75" t="e">
        <f t="shared" si="28"/>
        <v>#N/A</v>
      </c>
      <c r="AG71" s="75">
        <f t="shared" si="29"/>
        <v>0</v>
      </c>
      <c r="AH71" s="75">
        <f t="shared" si="30"/>
        <v>0</v>
      </c>
      <c r="AI71" s="72" t="e">
        <f t="shared" si="31"/>
        <v>#N/A</v>
      </c>
      <c r="AJ71" s="72">
        <f t="shared" si="32"/>
        <v>0</v>
      </c>
      <c r="AK71" s="75">
        <f t="shared" si="33"/>
        <v>181</v>
      </c>
      <c r="AL71" s="75">
        <f t="shared" si="34"/>
        <v>181</v>
      </c>
      <c r="AM71" s="75">
        <f t="shared" si="35"/>
        <v>1</v>
      </c>
      <c r="AN71" s="72">
        <f t="shared" si="36"/>
        <v>0</v>
      </c>
      <c r="AO71" s="72">
        <f t="shared" si="37"/>
        <v>0</v>
      </c>
      <c r="AP71" s="75">
        <f t="shared" si="38"/>
        <v>164</v>
      </c>
      <c r="AQ71" s="75">
        <f t="shared" si="39"/>
        <v>164</v>
      </c>
      <c r="AR71" s="75">
        <f t="shared" si="40"/>
        <v>1</v>
      </c>
      <c r="AS71" s="72">
        <f t="shared" si="41"/>
        <v>0</v>
      </c>
      <c r="AT71" s="72">
        <f t="shared" si="42"/>
        <v>0</v>
      </c>
      <c r="AU71" s="75">
        <f t="shared" si="43"/>
        <v>179</v>
      </c>
      <c r="AV71" s="75">
        <f t="shared" si="44"/>
        <v>179</v>
      </c>
      <c r="AW71" s="75">
        <f t="shared" si="45"/>
        <v>1</v>
      </c>
      <c r="AX71" s="72">
        <f t="shared" si="46"/>
        <v>1</v>
      </c>
      <c r="AY71" s="76">
        <f t="shared" si="47"/>
        <v>1</v>
      </c>
    </row>
    <row r="72" spans="1:51" ht="25" hidden="1" customHeight="1" thickBot="1">
      <c r="A72" s="213"/>
      <c r="B72" s="215"/>
      <c r="C72" s="64" t="str">
        <f>'2.HD'!AC12</f>
        <v>Fabrigerová Anna</v>
      </c>
      <c r="D72" s="64">
        <f>'2.HD'!AB12</f>
        <v>157</v>
      </c>
      <c r="E72" s="65">
        <f>'2.HD'!AA12</f>
        <v>1</v>
      </c>
      <c r="F72" s="57">
        <v>24</v>
      </c>
      <c r="G72" s="66">
        <f>'2.HD'!AU36</f>
        <v>0</v>
      </c>
      <c r="H72" s="77">
        <f t="shared" si="4"/>
        <v>0</v>
      </c>
      <c r="I72" s="68">
        <f t="shared" si="5"/>
        <v>2.4000000000000001E-5</v>
      </c>
      <c r="J72" s="68">
        <f t="shared" si="6"/>
        <v>14</v>
      </c>
      <c r="K72" s="69">
        <f t="shared" si="7"/>
        <v>2.4000000000000002E-3</v>
      </c>
      <c r="L72" s="70">
        <f t="shared" si="8"/>
        <v>0</v>
      </c>
      <c r="M72" s="67">
        <f t="shared" si="9"/>
        <v>0</v>
      </c>
      <c r="N72" s="67">
        <f t="shared" si="10"/>
        <v>0</v>
      </c>
      <c r="O72" s="67">
        <f t="shared" si="11"/>
        <v>0</v>
      </c>
      <c r="P72" s="67">
        <f t="shared" si="12"/>
        <v>0</v>
      </c>
      <c r="Q72" s="67">
        <f t="shared" si="13"/>
        <v>0</v>
      </c>
      <c r="R72" s="71">
        <f t="shared" si="14"/>
        <v>0</v>
      </c>
      <c r="S72" s="72">
        <f t="shared" si="15"/>
        <v>14</v>
      </c>
      <c r="T72" s="72">
        <f t="shared" si="16"/>
        <v>0</v>
      </c>
      <c r="U72" s="72">
        <f t="shared" si="17"/>
        <v>2.4000000000000001E-5</v>
      </c>
      <c r="V72" s="73">
        <f t="shared" si="18"/>
        <v>0</v>
      </c>
      <c r="W72" s="74">
        <f t="shared" si="19"/>
        <v>14</v>
      </c>
      <c r="X72" s="78">
        <f t="shared" si="20"/>
        <v>0</v>
      </c>
      <c r="Y72" s="74">
        <f t="shared" si="21"/>
        <v>2.3999999999999999E-6</v>
      </c>
      <c r="Z72" s="74">
        <f t="shared" si="22"/>
        <v>0</v>
      </c>
      <c r="AA72" s="79" t="e">
        <f t="shared" si="23"/>
        <v>#N/A</v>
      </c>
      <c r="AB72" s="79">
        <f t="shared" si="24"/>
        <v>0</v>
      </c>
      <c r="AC72" s="75">
        <f t="shared" si="25"/>
        <v>0</v>
      </c>
      <c r="AD72" s="80" t="e">
        <f t="shared" si="26"/>
        <v>#N/A</v>
      </c>
      <c r="AE72" s="80">
        <f t="shared" si="27"/>
        <v>0</v>
      </c>
      <c r="AF72" s="79" t="e">
        <f t="shared" si="28"/>
        <v>#N/A</v>
      </c>
      <c r="AG72" s="79">
        <f t="shared" si="29"/>
        <v>0</v>
      </c>
      <c r="AH72" s="75">
        <f t="shared" si="30"/>
        <v>0</v>
      </c>
      <c r="AI72" s="80" t="e">
        <f t="shared" si="31"/>
        <v>#N/A</v>
      </c>
      <c r="AJ72" s="80">
        <f t="shared" si="32"/>
        <v>0</v>
      </c>
      <c r="AK72" s="79" t="e">
        <f t="shared" si="33"/>
        <v>#N/A</v>
      </c>
      <c r="AL72" s="79">
        <f t="shared" si="34"/>
        <v>0</v>
      </c>
      <c r="AM72" s="75">
        <f t="shared" si="35"/>
        <v>0</v>
      </c>
      <c r="AN72" s="80" t="e">
        <f t="shared" si="36"/>
        <v>#N/A</v>
      </c>
      <c r="AO72" s="80">
        <f t="shared" si="37"/>
        <v>0</v>
      </c>
      <c r="AP72" s="79" t="e">
        <f t="shared" si="38"/>
        <v>#N/A</v>
      </c>
      <c r="AQ72" s="79">
        <f t="shared" si="39"/>
        <v>0</v>
      </c>
      <c r="AR72" s="75">
        <f t="shared" si="40"/>
        <v>0</v>
      </c>
      <c r="AS72" s="80" t="e">
        <f t="shared" si="41"/>
        <v>#N/A</v>
      </c>
      <c r="AT72" s="80">
        <f t="shared" si="42"/>
        <v>0</v>
      </c>
      <c r="AU72" s="79" t="e">
        <f t="shared" si="43"/>
        <v>#N/A</v>
      </c>
      <c r="AV72" s="79">
        <f t="shared" si="44"/>
        <v>0</v>
      </c>
      <c r="AW72" s="75">
        <f t="shared" si="45"/>
        <v>0</v>
      </c>
      <c r="AX72" s="80" t="e">
        <f t="shared" si="46"/>
        <v>#N/A</v>
      </c>
      <c r="AY72" s="81">
        <f t="shared" si="47"/>
        <v>0</v>
      </c>
    </row>
    <row r="73" spans="1:51" ht="25" hidden="1" customHeight="1" thickBot="1">
      <c r="A73" s="211" t="s">
        <v>35</v>
      </c>
      <c r="B73" s="214" t="s">
        <v>33</v>
      </c>
      <c r="C73" s="64" t="str">
        <f>'2.HD'!B16</f>
        <v>Dvořák Radek</v>
      </c>
      <c r="D73" s="64">
        <f>'2.HD'!D16</f>
        <v>167</v>
      </c>
      <c r="E73" s="65">
        <f>'2.HD'!E16</f>
        <v>1</v>
      </c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82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</row>
    <row r="74" spans="1:51" ht="25" hidden="1" customHeight="1" thickBot="1">
      <c r="A74" s="212"/>
      <c r="B74" s="215"/>
      <c r="C74" s="64" t="str">
        <f>'2.HD'!B17</f>
        <v>Fabrigerová Anna</v>
      </c>
      <c r="D74" s="64">
        <f>'2.HD'!D17</f>
        <v>180</v>
      </c>
      <c r="E74" s="65">
        <f>'2.HD'!E17</f>
        <v>1</v>
      </c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82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</row>
    <row r="75" spans="1:51" ht="25" hidden="1" customHeight="1" thickBot="1">
      <c r="A75" s="212"/>
      <c r="B75" s="214" t="s">
        <v>34</v>
      </c>
      <c r="C75" s="64" t="str">
        <f>'2.HD'!I16</f>
        <v>Klusáček Jiří</v>
      </c>
      <c r="D75" s="64">
        <f>'2.HD'!H16</f>
        <v>152</v>
      </c>
      <c r="E75" s="65">
        <f>'2.HD'!G16</f>
        <v>0</v>
      </c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82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</row>
    <row r="76" spans="1:51" ht="25" hidden="1" customHeight="1" thickBot="1">
      <c r="A76" s="212"/>
      <c r="B76" s="215"/>
      <c r="C76" s="64" t="str">
        <f>'2.HD'!I17</f>
        <v>Klusáčková Dana</v>
      </c>
      <c r="D76" s="64">
        <f>'2.HD'!H17</f>
        <v>171</v>
      </c>
      <c r="E76" s="65">
        <f>'2.HD'!G17</f>
        <v>0</v>
      </c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82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</row>
    <row r="77" spans="1:51" ht="25" hidden="1" customHeight="1" thickBot="1">
      <c r="A77" s="212"/>
      <c r="B77" s="214" t="s">
        <v>35</v>
      </c>
      <c r="C77" s="64" t="str">
        <f>'2.HD'!L16</f>
        <v>Müller Vladimír</v>
      </c>
      <c r="D77" s="64">
        <f>'2.HD'!N16</f>
        <v>169</v>
      </c>
      <c r="E77" s="65">
        <f>'2.HD'!O16</f>
        <v>1</v>
      </c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82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</row>
    <row r="78" spans="1:51" ht="25" hidden="1" customHeight="1" thickBot="1">
      <c r="A78" s="212"/>
      <c r="B78" s="215"/>
      <c r="C78" s="64" t="str">
        <f>'2.HD'!L17</f>
        <v>Pazděra Jaroslav</v>
      </c>
      <c r="D78" s="64">
        <f>'2.HD'!N17</f>
        <v>158</v>
      </c>
      <c r="E78" s="65">
        <f>'2.HD'!O17</f>
        <v>0</v>
      </c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82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</row>
    <row r="79" spans="1:51" ht="25" hidden="1" customHeight="1" thickBot="1">
      <c r="A79" s="212"/>
      <c r="B79" s="214" t="s">
        <v>36</v>
      </c>
      <c r="C79" s="64" t="str">
        <f>'2.HD'!S16</f>
        <v>Orságová Jana</v>
      </c>
      <c r="D79" s="64">
        <f>'2.HD'!R16</f>
        <v>160</v>
      </c>
      <c r="E79" s="65">
        <f>'2.HD'!Q16</f>
        <v>0</v>
      </c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82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</row>
    <row r="80" spans="1:51" ht="25" hidden="1" customHeight="1" thickBot="1">
      <c r="A80" s="212"/>
      <c r="B80" s="215"/>
      <c r="C80" s="64" t="str">
        <f>'2.HD'!S17</f>
        <v>Orság Karel</v>
      </c>
      <c r="D80" s="64">
        <f>'2.HD'!R17</f>
        <v>166</v>
      </c>
      <c r="E80" s="65">
        <f>'2.HD'!Q17</f>
        <v>1</v>
      </c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82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</row>
    <row r="81" spans="1:51" ht="25" hidden="1" customHeight="1" thickBot="1">
      <c r="A81" s="212"/>
      <c r="B81" s="214" t="s">
        <v>37</v>
      </c>
      <c r="C81" s="64" t="str">
        <f>'2.HD'!V16</f>
        <v>Lysek Petr</v>
      </c>
      <c r="D81" s="64">
        <f>'2.HD'!X16</f>
        <v>154</v>
      </c>
      <c r="E81" s="65">
        <f>'2.HD'!Y16</f>
        <v>0</v>
      </c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82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</row>
    <row r="82" spans="1:51" ht="25" hidden="1" customHeight="1" thickBot="1">
      <c r="A82" s="212"/>
      <c r="B82" s="215"/>
      <c r="C82" s="64" t="str">
        <f>'2.HD'!V17</f>
        <v>Klus František</v>
      </c>
      <c r="D82" s="64">
        <f>'2.HD'!X17</f>
        <v>181</v>
      </c>
      <c r="E82" s="65">
        <f>'2.HD'!Y17</f>
        <v>0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82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</row>
    <row r="83" spans="1:51" ht="25" hidden="1" customHeight="1" thickBot="1">
      <c r="A83" s="212"/>
      <c r="B83" s="214" t="s">
        <v>38</v>
      </c>
      <c r="C83" s="64" t="str">
        <f>'2.HD'!AC16</f>
        <v>Motyka Vlastimil</v>
      </c>
      <c r="D83" s="64">
        <f>'2.HD'!AB16</f>
        <v>158</v>
      </c>
      <c r="E83" s="65">
        <f>'2.HD'!AA16</f>
        <v>1</v>
      </c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82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</row>
    <row r="84" spans="1:51" ht="25" hidden="1" customHeight="1" thickBot="1">
      <c r="A84" s="213"/>
      <c r="B84" s="215"/>
      <c r="C84" s="64" t="str">
        <f>'2.HD'!AC17</f>
        <v>Mihalcsak Silvestr</v>
      </c>
      <c r="D84" s="64">
        <f>'2.HD'!AB17</f>
        <v>200</v>
      </c>
      <c r="E84" s="65">
        <f>'2.HD'!AA17</f>
        <v>1</v>
      </c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82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</row>
    <row r="85" spans="1:51" ht="25" hidden="1" customHeight="1" thickBot="1">
      <c r="A85" s="211" t="s">
        <v>36</v>
      </c>
      <c r="B85" s="214" t="s">
        <v>33</v>
      </c>
      <c r="C85" s="64" t="str">
        <f>'2.HD'!B21</f>
        <v>Orságová Jana</v>
      </c>
      <c r="D85" s="64">
        <f>'2.HD'!D21</f>
        <v>170</v>
      </c>
      <c r="E85" s="65">
        <f>'2.HD'!E21</f>
        <v>1</v>
      </c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82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</row>
    <row r="86" spans="1:51" ht="25" hidden="1" customHeight="1" thickBot="1">
      <c r="A86" s="212"/>
      <c r="B86" s="215"/>
      <c r="C86" s="64" t="str">
        <f>'2.HD'!B22</f>
        <v>Orság Karel</v>
      </c>
      <c r="D86" s="64">
        <f>'2.HD'!D22</f>
        <v>180</v>
      </c>
      <c r="E86" s="65">
        <f>'2.HD'!E22</f>
        <v>1</v>
      </c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82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</row>
    <row r="87" spans="1:51" ht="25" hidden="1" customHeight="1" thickBot="1">
      <c r="A87" s="212"/>
      <c r="B87" s="214" t="s">
        <v>34</v>
      </c>
      <c r="C87" s="64" t="str">
        <f>'2.HD'!I21</f>
        <v>Klus František</v>
      </c>
      <c r="D87" s="64">
        <f>'2.HD'!H21</f>
        <v>164</v>
      </c>
      <c r="E87" s="65">
        <f>'2.HD'!G21</f>
        <v>0</v>
      </c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82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</row>
    <row r="88" spans="1:51" ht="25" hidden="1" customHeight="1" thickBot="1">
      <c r="A88" s="212"/>
      <c r="B88" s="215"/>
      <c r="C88" s="64" t="str">
        <f>'2.HD'!I22</f>
        <v>Mihulka Josef</v>
      </c>
      <c r="D88" s="64">
        <f>'2.HD'!H22</f>
        <v>167</v>
      </c>
      <c r="E88" s="65">
        <f>'2.HD'!G22</f>
        <v>0</v>
      </c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82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</row>
    <row r="89" spans="1:51" ht="25" hidden="1" customHeight="1" thickBot="1">
      <c r="A89" s="212"/>
      <c r="B89" s="214" t="s">
        <v>35</v>
      </c>
      <c r="C89" s="64" t="str">
        <f>'2.HD'!L21</f>
        <v>Motyka Vlastimil</v>
      </c>
      <c r="D89" s="64">
        <f>'2.HD'!N21</f>
        <v>221</v>
      </c>
      <c r="E89" s="65">
        <f>'2.HD'!O21</f>
        <v>1</v>
      </c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82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</row>
    <row r="90" spans="1:51" ht="25" hidden="1" customHeight="1" thickBot="1">
      <c r="A90" s="212"/>
      <c r="B90" s="215"/>
      <c r="C90" s="64" t="str">
        <f>'2.HD'!L22</f>
        <v>Mihalcsak Silvestr</v>
      </c>
      <c r="D90" s="64">
        <f>'2.HD'!N22</f>
        <v>160</v>
      </c>
      <c r="E90" s="65">
        <f>'2.HD'!O22</f>
        <v>0</v>
      </c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82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</row>
    <row r="91" spans="1:51" ht="25" hidden="1" customHeight="1" thickBot="1">
      <c r="A91" s="212"/>
      <c r="B91" s="214" t="s">
        <v>36</v>
      </c>
      <c r="C91" s="64" t="str">
        <f>'2.HD'!S21</f>
        <v>Dvořák Radek</v>
      </c>
      <c r="D91" s="64">
        <f>'2.HD'!R21</f>
        <v>176</v>
      </c>
      <c r="E91" s="65">
        <f>'2.HD'!Q21</f>
        <v>0</v>
      </c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82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</row>
    <row r="92" spans="1:51" ht="25" hidden="1" customHeight="1" thickBot="1">
      <c r="A92" s="212"/>
      <c r="B92" s="215"/>
      <c r="C92" s="64" t="str">
        <f>'2.HD'!S22</f>
        <v>Fabrigerová Anna</v>
      </c>
      <c r="D92" s="64">
        <f>'2.HD'!R22</f>
        <v>194</v>
      </c>
      <c r="E92" s="65">
        <f>'2.HD'!Q22</f>
        <v>1</v>
      </c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82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</row>
    <row r="93" spans="1:51" ht="25" hidden="1" customHeight="1" thickBot="1">
      <c r="A93" s="212"/>
      <c r="B93" s="214" t="s">
        <v>37</v>
      </c>
      <c r="C93" s="64" t="str">
        <f>'2.HD'!V21</f>
        <v>Müller Vladimír</v>
      </c>
      <c r="D93" s="64">
        <f>'2.HD'!X21</f>
        <v>190</v>
      </c>
      <c r="E93" s="65">
        <f>'2.HD'!Y21</f>
        <v>1</v>
      </c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82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</row>
    <row r="94" spans="1:51" ht="25" hidden="1" customHeight="1" thickBot="1">
      <c r="A94" s="212"/>
      <c r="B94" s="215"/>
      <c r="C94" s="64" t="str">
        <f>'2.HD'!V22</f>
        <v>Pazděra Jaroslav</v>
      </c>
      <c r="D94" s="64">
        <f>'2.HD'!X22</f>
        <v>171</v>
      </c>
      <c r="E94" s="65">
        <f>'2.HD'!Y22</f>
        <v>1</v>
      </c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82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</row>
    <row r="95" spans="1:51" ht="25" hidden="1" customHeight="1" thickBot="1">
      <c r="A95" s="212"/>
      <c r="B95" s="214" t="s">
        <v>38</v>
      </c>
      <c r="C95" s="64" t="str">
        <f>'2.HD'!AC21</f>
        <v>Klusáček Jiří</v>
      </c>
      <c r="D95" s="64">
        <f>'2.HD'!AB21</f>
        <v>178</v>
      </c>
      <c r="E95" s="65">
        <f>'2.HD'!AA21</f>
        <v>0</v>
      </c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82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</row>
    <row r="96" spans="1:51" ht="25" hidden="1" customHeight="1" thickBot="1">
      <c r="A96" s="213"/>
      <c r="B96" s="215"/>
      <c r="C96" s="64" t="str">
        <f>'2.HD'!AC22</f>
        <v>Klusáčková Dana</v>
      </c>
      <c r="D96" s="64">
        <f>'2.HD'!AB22</f>
        <v>158</v>
      </c>
      <c r="E96" s="65">
        <f>'2.HD'!AA22</f>
        <v>0</v>
      </c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82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</row>
    <row r="97" spans="1:51" ht="25" hidden="1" customHeight="1" thickBot="1">
      <c r="A97" s="211" t="s">
        <v>37</v>
      </c>
      <c r="B97" s="214" t="s">
        <v>33</v>
      </c>
      <c r="C97" s="64" t="str">
        <f>'2.HD'!B26</f>
        <v>Motyka Vlastimil</v>
      </c>
      <c r="D97" s="64">
        <f>'2.HD'!D26</f>
        <v>160</v>
      </c>
      <c r="E97" s="65">
        <f>'2.HD'!E26</f>
        <v>1</v>
      </c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82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</row>
    <row r="98" spans="1:51" ht="25" hidden="1" customHeight="1" thickBot="1">
      <c r="A98" s="212"/>
      <c r="B98" s="215"/>
      <c r="C98" s="64" t="str">
        <f>'2.HD'!B27</f>
        <v>Mihalcsak Silvestr</v>
      </c>
      <c r="D98" s="64">
        <f>'2.HD'!D27</f>
        <v>158</v>
      </c>
      <c r="E98" s="65">
        <f>'2.HD'!E27</f>
        <v>0</v>
      </c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82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</row>
    <row r="99" spans="1:51" ht="25" hidden="1" customHeight="1" thickBot="1">
      <c r="A99" s="212"/>
      <c r="B99" s="214" t="s">
        <v>34</v>
      </c>
      <c r="C99" s="64" t="str">
        <f>'2.HD'!I26</f>
        <v>Müller Vladimír</v>
      </c>
      <c r="D99" s="64">
        <f>'2.HD'!H26</f>
        <v>144</v>
      </c>
      <c r="E99" s="65">
        <f>'2.HD'!G26</f>
        <v>0</v>
      </c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82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</row>
    <row r="100" spans="1:51" ht="25" hidden="1" customHeight="1" thickBot="1">
      <c r="A100" s="212"/>
      <c r="B100" s="215"/>
      <c r="C100" s="64" t="str">
        <f>'2.HD'!I27</f>
        <v>Pazděra Jaroslav</v>
      </c>
      <c r="D100" s="64">
        <f>'2.HD'!H27</f>
        <v>169</v>
      </c>
      <c r="E100" s="65">
        <f>'2.HD'!G27</f>
        <v>1</v>
      </c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82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</row>
    <row r="101" spans="1:51" ht="25" hidden="1" customHeight="1" thickBot="1">
      <c r="A101" s="212"/>
      <c r="B101" s="214" t="s">
        <v>35</v>
      </c>
      <c r="C101" s="64" t="str">
        <f>'2.HD'!L26</f>
        <v>Orságová Jana</v>
      </c>
      <c r="D101" s="64">
        <f>'2.HD'!N26</f>
        <v>109</v>
      </c>
      <c r="E101" s="65">
        <f>'2.HD'!O26</f>
        <v>0</v>
      </c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82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</row>
    <row r="102" spans="1:51" ht="25" hidden="1" customHeight="1" thickBot="1">
      <c r="A102" s="212"/>
      <c r="B102" s="215"/>
      <c r="C102" s="64" t="str">
        <f>'2.HD'!L27</f>
        <v>Orság Karel</v>
      </c>
      <c r="D102" s="64">
        <f>'2.HD'!N27</f>
        <v>215</v>
      </c>
      <c r="E102" s="65">
        <f>'2.HD'!O27</f>
        <v>0</v>
      </c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82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</row>
    <row r="103" spans="1:51" ht="25" hidden="1" customHeight="1" thickBot="1">
      <c r="A103" s="212"/>
      <c r="B103" s="214" t="s">
        <v>36</v>
      </c>
      <c r="C103" s="64" t="str">
        <f>'2.HD'!S26</f>
        <v>Klusáček Jiří</v>
      </c>
      <c r="D103" s="64">
        <f>'2.HD'!R26</f>
        <v>171</v>
      </c>
      <c r="E103" s="65">
        <f>'2.HD'!Q26</f>
        <v>1</v>
      </c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82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</row>
    <row r="104" spans="1:51" ht="25" hidden="1" customHeight="1" thickBot="1">
      <c r="A104" s="212"/>
      <c r="B104" s="215"/>
      <c r="C104" s="64" t="str">
        <f>'2.HD'!S27</f>
        <v>Klusáčková Dana</v>
      </c>
      <c r="D104" s="64">
        <f>'2.HD'!R27</f>
        <v>208</v>
      </c>
      <c r="E104" s="65">
        <f>'2.HD'!Q27</f>
        <v>1</v>
      </c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82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</row>
    <row r="105" spans="1:51" ht="25" hidden="1" customHeight="1" thickBot="1">
      <c r="A105" s="212"/>
      <c r="B105" s="214" t="s">
        <v>37</v>
      </c>
      <c r="C105" s="64" t="str">
        <f>'2.HD'!V26</f>
        <v>Dvořák Radek</v>
      </c>
      <c r="D105" s="64">
        <f>'2.HD'!X26</f>
        <v>176</v>
      </c>
      <c r="E105" s="65">
        <f>'2.HD'!Y26</f>
        <v>0</v>
      </c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82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</row>
    <row r="106" spans="1:51" ht="25" hidden="1" customHeight="1" thickBot="1">
      <c r="A106" s="212"/>
      <c r="B106" s="215"/>
      <c r="C106" s="64" t="str">
        <f>'2.HD'!V27</f>
        <v>Fabrigerová Anna</v>
      </c>
      <c r="D106" s="64">
        <f>'2.HD'!X27</f>
        <v>185</v>
      </c>
      <c r="E106" s="65">
        <f>'2.HD'!Y27</f>
        <v>1</v>
      </c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82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</row>
    <row r="107" spans="1:51" ht="25" hidden="1" customHeight="1" thickBot="1">
      <c r="A107" s="212"/>
      <c r="B107" s="214" t="s">
        <v>38</v>
      </c>
      <c r="C107" s="64" t="str">
        <f>'2.HD'!AC26</f>
        <v>Klus František</v>
      </c>
      <c r="D107" s="64">
        <f>'2.HD'!AB26</f>
        <v>179</v>
      </c>
      <c r="E107" s="65">
        <f>'2.HD'!AA26</f>
        <v>1</v>
      </c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82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</row>
    <row r="108" spans="1:51" ht="25" hidden="1" customHeight="1" thickBot="1">
      <c r="A108" s="213"/>
      <c r="B108" s="215"/>
      <c r="C108" s="64" t="str">
        <f>'2.HD'!AC27</f>
        <v>Mihulka Josef</v>
      </c>
      <c r="D108" s="64">
        <f>'2.HD'!AB27</f>
        <v>183</v>
      </c>
      <c r="E108" s="65">
        <f>'2.HD'!AA27</f>
        <v>0</v>
      </c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82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</row>
  </sheetData>
  <sheetProtection password="C75C" sheet="1" objects="1" scenarios="1"/>
  <mergeCells count="54">
    <mergeCell ref="C2:Q2"/>
    <mergeCell ref="AA48:AE48"/>
    <mergeCell ref="AF48:AJ48"/>
    <mergeCell ref="AK48:AO48"/>
    <mergeCell ref="AP48:AT48"/>
    <mergeCell ref="S15:T15"/>
    <mergeCell ref="W15:X15"/>
    <mergeCell ref="AA15:AB15"/>
    <mergeCell ref="C3:L4"/>
    <mergeCell ref="N3:N5"/>
    <mergeCell ref="O3:O5"/>
    <mergeCell ref="P3:P5"/>
    <mergeCell ref="Q3:Q5"/>
    <mergeCell ref="D5:E5"/>
    <mergeCell ref="F5:G5"/>
    <mergeCell ref="H5:I5"/>
    <mergeCell ref="AU48:AY48"/>
    <mergeCell ref="A49:A60"/>
    <mergeCell ref="B49:B50"/>
    <mergeCell ref="B51:B52"/>
    <mergeCell ref="B53:B54"/>
    <mergeCell ref="B55:B56"/>
    <mergeCell ref="B57:B58"/>
    <mergeCell ref="B59:B60"/>
    <mergeCell ref="A61:A72"/>
    <mergeCell ref="B61:B62"/>
    <mergeCell ref="B63:B64"/>
    <mergeCell ref="B65:B66"/>
    <mergeCell ref="B67:B68"/>
    <mergeCell ref="B69:B70"/>
    <mergeCell ref="B71:B72"/>
    <mergeCell ref="A73:A84"/>
    <mergeCell ref="B73:B74"/>
    <mergeCell ref="B75:B76"/>
    <mergeCell ref="B77:B78"/>
    <mergeCell ref="B79:B80"/>
    <mergeCell ref="B81:B82"/>
    <mergeCell ref="B83:B84"/>
    <mergeCell ref="J5:K5"/>
    <mergeCell ref="L5:M5"/>
    <mergeCell ref="A97:A108"/>
    <mergeCell ref="B97:B98"/>
    <mergeCell ref="B99:B100"/>
    <mergeCell ref="B101:B102"/>
    <mergeCell ref="B103:B104"/>
    <mergeCell ref="B105:B106"/>
    <mergeCell ref="B107:B108"/>
    <mergeCell ref="A85:A96"/>
    <mergeCell ref="B85:B86"/>
    <mergeCell ref="B87:B88"/>
    <mergeCell ref="B89:B90"/>
    <mergeCell ref="B91:B92"/>
    <mergeCell ref="B93:B94"/>
    <mergeCell ref="B95:B96"/>
  </mergeCells>
  <conditionalFormatting sqref="S17:S40 W17:X40 AA17:AB40">
    <cfRule type="cellIs" dxfId="0" priority="1" operator="lessThan">
      <formula>1</formula>
    </cfRule>
  </conditionalFormatting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celkové pořadí</vt:lpstr>
      <vt:lpstr>1.HD</vt:lpstr>
      <vt:lpstr>Pořadí družstev1.HD</vt:lpstr>
      <vt:lpstr>2.HD</vt:lpstr>
      <vt:lpstr>Pořadí družstev2.HD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Vlastimil Zářecký</dc:creator>
  <cp:lastModifiedBy>Vlastimil Zářecký</cp:lastModifiedBy>
  <cp:lastPrinted>2018-11-08T06:56:04Z</cp:lastPrinted>
  <dcterms:created xsi:type="dcterms:W3CDTF">2018-10-07T07:52:12Z</dcterms:created>
  <dcterms:modified xsi:type="dcterms:W3CDTF">2020-02-21T06:39:22Z</dcterms:modified>
</cp:coreProperties>
</file>