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635" windowHeight="10909" tabRatio="468" activeTab="5"/>
  </bookViews>
  <sheets>
    <sheet name="Celkové pořadí družstev" sheetId="1" r:id="rId1"/>
    <sheet name="Pořadí družstev1HD" sheetId="2" r:id="rId2"/>
    <sheet name="1.HD" sheetId="3" r:id="rId3"/>
    <sheet name="2.HD" sheetId="4" r:id="rId4"/>
    <sheet name="3.HD" sheetId="6" r:id="rId5"/>
    <sheet name="4.HD" sheetId="8" r:id="rId6"/>
    <sheet name="5.HD" sheetId="10" r:id="rId7"/>
    <sheet name="los 5HD" sheetId="11" r:id="rId8"/>
  </sheets>
  <definedNames>
    <definedName name="__xlnm.Print_Area" localSheetId="2">'1.HD'!$A$1:$S$63</definedName>
    <definedName name="acx" localSheetId="7">'los 5HD'!$A$1:$P$36</definedName>
    <definedName name="B" localSheetId="4">#N/A</definedName>
    <definedName name="B" localSheetId="5">#N/A</definedName>
    <definedName name="B" localSheetId="6">#N/A</definedName>
    <definedName name="B" localSheetId="7">#N/A</definedName>
    <definedName name="B">#N/A</definedName>
    <definedName name="F" localSheetId="4">#N/A</definedName>
    <definedName name="F" localSheetId="5">#N/A</definedName>
    <definedName name="F" localSheetId="6">#N/A</definedName>
    <definedName name="F" localSheetId="7">#N/A</definedName>
    <definedName name="F">#N/A</definedName>
    <definedName name="_xlnm.Print_Area" localSheetId="2">'1.HD'!$A$1:$S$63</definedName>
    <definedName name="_xlnm.Print_Area" localSheetId="7">'los 5HD'!$A$1:$P$36</definedName>
  </definedNames>
  <calcPr calcId="125725" iterateDelta="1E-4"/>
</workbook>
</file>

<file path=xl/calcChain.xml><?xml version="1.0" encoding="utf-8"?>
<calcChain xmlns="http://schemas.openxmlformats.org/spreadsheetml/2006/main">
  <c r="L13" i="11"/>
  <c r="L12"/>
  <c r="J12"/>
  <c r="H12"/>
  <c r="D12"/>
  <c r="B12"/>
  <c r="J11"/>
  <c r="H11"/>
  <c r="F11"/>
  <c r="D11"/>
  <c r="L10"/>
  <c r="J10"/>
  <c r="H10"/>
  <c r="D10"/>
  <c r="B10"/>
  <c r="L9"/>
  <c r="H9"/>
  <c r="F9"/>
  <c r="D9"/>
  <c r="B9"/>
  <c r="L8"/>
  <c r="J8"/>
  <c r="H8"/>
  <c r="F8"/>
  <c r="L7"/>
  <c r="J7"/>
  <c r="H7"/>
  <c r="F7"/>
  <c r="B7"/>
  <c r="J6"/>
  <c r="F6"/>
  <c r="D6"/>
  <c r="B6"/>
  <c r="L5"/>
  <c r="L4"/>
  <c r="J4"/>
  <c r="F5"/>
  <c r="D5"/>
  <c r="B5"/>
  <c r="H4"/>
  <c r="F4"/>
  <c r="B4"/>
  <c r="AM5" i="10"/>
  <c r="D4" i="11" s="1"/>
  <c r="AD66" i="10"/>
  <c r="AD62"/>
  <c r="Q50"/>
  <c r="AE67"/>
  <c r="O50"/>
  <c r="AE61"/>
  <c r="O49"/>
  <c r="Q45"/>
  <c r="AD60"/>
  <c r="O45"/>
  <c r="K45"/>
  <c r="I45"/>
  <c r="E45"/>
  <c r="AD63"/>
  <c r="C45"/>
  <c r="C44"/>
  <c r="Q40"/>
  <c r="AC61"/>
  <c r="O40"/>
  <c r="AC65"/>
  <c r="K40"/>
  <c r="AC67"/>
  <c r="I40"/>
  <c r="AC62"/>
  <c r="E40"/>
  <c r="AC64"/>
  <c r="C40"/>
  <c r="AC66"/>
  <c r="C39"/>
  <c r="Q35"/>
  <c r="AB60"/>
  <c r="O35"/>
  <c r="O34"/>
  <c r="K35"/>
  <c r="AB64"/>
  <c r="I35"/>
  <c r="AB61"/>
  <c r="E35"/>
  <c r="AB62"/>
  <c r="C35"/>
  <c r="AB65"/>
  <c r="Q30"/>
  <c r="AA63"/>
  <c r="O30"/>
  <c r="AA66"/>
  <c r="K30"/>
  <c r="AA62"/>
  <c r="I30"/>
  <c r="AA64"/>
  <c r="E30"/>
  <c r="AA60"/>
  <c r="C30"/>
  <c r="AA67"/>
  <c r="K29"/>
  <c r="C29"/>
  <c r="Q25"/>
  <c r="Z67"/>
  <c r="O25"/>
  <c r="K25"/>
  <c r="I25"/>
  <c r="Z65"/>
  <c r="E25"/>
  <c r="Z61"/>
  <c r="C25"/>
  <c r="Q20"/>
  <c r="Y65"/>
  <c r="O20"/>
  <c r="Y67"/>
  <c r="K20"/>
  <c r="Y64"/>
  <c r="I20"/>
  <c r="Y60"/>
  <c r="E20"/>
  <c r="Y66"/>
  <c r="C20"/>
  <c r="Y62"/>
  <c r="K19"/>
  <c r="I19"/>
  <c r="Q15"/>
  <c r="X66"/>
  <c r="O15"/>
  <c r="O14"/>
  <c r="K15"/>
  <c r="I15"/>
  <c r="X63"/>
  <c r="E15"/>
  <c r="X67"/>
  <c r="C15"/>
  <c r="C14"/>
  <c r="Q10"/>
  <c r="W62"/>
  <c r="O10"/>
  <c r="W61"/>
  <c r="K10"/>
  <c r="W66"/>
  <c r="I10"/>
  <c r="W67"/>
  <c r="E10"/>
  <c r="W65"/>
  <c r="C10"/>
  <c r="W63"/>
  <c r="K9"/>
  <c r="AY5"/>
  <c r="R49"/>
  <c r="AW5"/>
  <c r="F19"/>
  <c r="D7" i="11"/>
  <c r="AU5" i="10"/>
  <c r="R19"/>
  <c r="AS5"/>
  <c r="F39"/>
  <c r="AQ5"/>
  <c r="R29"/>
  <c r="AO5"/>
  <c r="L29"/>
  <c r="AK5"/>
  <c r="F29"/>
  <c r="Q5"/>
  <c r="V64"/>
  <c r="O5"/>
  <c r="V65"/>
  <c r="K5"/>
  <c r="V63"/>
  <c r="I5"/>
  <c r="V62"/>
  <c r="E5"/>
  <c r="V61"/>
  <c r="C5"/>
  <c r="V60"/>
  <c r="Q4"/>
  <c r="R39" i="8"/>
  <c r="Q50"/>
  <c r="O50"/>
  <c r="Q45"/>
  <c r="O45"/>
  <c r="K45"/>
  <c r="I45"/>
  <c r="E45"/>
  <c r="C45"/>
  <c r="Q40"/>
  <c r="O40"/>
  <c r="K40"/>
  <c r="I40"/>
  <c r="E40"/>
  <c r="C40"/>
  <c r="Q35"/>
  <c r="O35"/>
  <c r="K35"/>
  <c r="I35"/>
  <c r="E35"/>
  <c r="C35"/>
  <c r="Q30"/>
  <c r="O30"/>
  <c r="K30"/>
  <c r="I30"/>
  <c r="I29" s="1"/>
  <c r="E30"/>
  <c r="C30"/>
  <c r="Q25"/>
  <c r="O25"/>
  <c r="K25"/>
  <c r="I25"/>
  <c r="E25"/>
  <c r="C25"/>
  <c r="Q20"/>
  <c r="O20"/>
  <c r="K20"/>
  <c r="I20"/>
  <c r="E20"/>
  <c r="C20"/>
  <c r="Q15"/>
  <c r="O15"/>
  <c r="K15"/>
  <c r="I15"/>
  <c r="E15"/>
  <c r="C15"/>
  <c r="Q10"/>
  <c r="O10"/>
  <c r="K10"/>
  <c r="I10"/>
  <c r="E10"/>
  <c r="C10"/>
  <c r="L9"/>
  <c r="F19"/>
  <c r="R19"/>
  <c r="F39"/>
  <c r="R29"/>
  <c r="L29"/>
  <c r="F29"/>
  <c r="Q5"/>
  <c r="O5"/>
  <c r="K5"/>
  <c r="I5"/>
  <c r="E5"/>
  <c r="C5"/>
  <c r="D14" i="1"/>
  <c r="D4" i="3"/>
  <c r="AJ4"/>
  <c r="AK4"/>
  <c r="AL4"/>
  <c r="AM4"/>
  <c r="AN4"/>
  <c r="AO4"/>
  <c r="AP4"/>
  <c r="AQ4"/>
  <c r="AJ5"/>
  <c r="AK5"/>
  <c r="AL5"/>
  <c r="AM5"/>
  <c r="AN5"/>
  <c r="AO5"/>
  <c r="AP5"/>
  <c r="AQ5"/>
  <c r="AJ6"/>
  <c r="AK6"/>
  <c r="AL6"/>
  <c r="AM6"/>
  <c r="AN6"/>
  <c r="AO6"/>
  <c r="AP6"/>
  <c r="AQ6"/>
  <c r="AJ7"/>
  <c r="AK7"/>
  <c r="AL7"/>
  <c r="AM7"/>
  <c r="AN7"/>
  <c r="AO7"/>
  <c r="AP7"/>
  <c r="AQ7"/>
  <c r="AJ8"/>
  <c r="AK8"/>
  <c r="AL8"/>
  <c r="AM8"/>
  <c r="AN8"/>
  <c r="AO8"/>
  <c r="AP8"/>
  <c r="AQ8"/>
  <c r="B7" i="2"/>
  <c r="D7"/>
  <c r="E7"/>
  <c r="F7"/>
  <c r="G7"/>
  <c r="Q7" s="1"/>
  <c r="H7"/>
  <c r="J7"/>
  <c r="S7"/>
  <c r="B7" i="1" s="1"/>
  <c r="B8" i="2"/>
  <c r="C8"/>
  <c r="D8"/>
  <c r="F8"/>
  <c r="H8"/>
  <c r="I8"/>
  <c r="Q8" s="1"/>
  <c r="K8"/>
  <c r="S8"/>
  <c r="B8" i="1" s="1"/>
  <c r="B9" i="2"/>
  <c r="Q9" s="1"/>
  <c r="C9"/>
  <c r="E9"/>
  <c r="G9"/>
  <c r="H9"/>
  <c r="I9"/>
  <c r="J9"/>
  <c r="S9"/>
  <c r="B9" i="1" s="1"/>
  <c r="B10" i="2"/>
  <c r="C10"/>
  <c r="D10"/>
  <c r="F10"/>
  <c r="G10"/>
  <c r="H10"/>
  <c r="J10"/>
  <c r="S10"/>
  <c r="B10" i="1"/>
  <c r="B11" i="2"/>
  <c r="D11"/>
  <c r="E11"/>
  <c r="G11"/>
  <c r="H11"/>
  <c r="I11"/>
  <c r="J11"/>
  <c r="S11"/>
  <c r="B11" i="1" s="1"/>
  <c r="B12" i="2"/>
  <c r="C12"/>
  <c r="E12"/>
  <c r="F12"/>
  <c r="H12"/>
  <c r="I12"/>
  <c r="J12"/>
  <c r="S12"/>
  <c r="B12" i="1"/>
  <c r="C13" i="2"/>
  <c r="D13"/>
  <c r="E13"/>
  <c r="F13"/>
  <c r="G13"/>
  <c r="I13"/>
  <c r="J13"/>
  <c r="S13"/>
  <c r="B13" i="1" s="1"/>
  <c r="C14" i="2"/>
  <c r="D14"/>
  <c r="E14"/>
  <c r="F14"/>
  <c r="G14"/>
  <c r="I14"/>
  <c r="Q14" s="1"/>
  <c r="K14"/>
  <c r="S14"/>
  <c r="B14" i="1" s="1"/>
  <c r="R9" i="8"/>
  <c r="H4"/>
  <c r="E4"/>
  <c r="Q44"/>
  <c r="K44"/>
  <c r="Q34"/>
  <c r="I34"/>
  <c r="E34"/>
  <c r="C34"/>
  <c r="O24"/>
  <c r="Q24"/>
  <c r="C24"/>
  <c r="Q14"/>
  <c r="E14"/>
  <c r="K4"/>
  <c r="AD64" i="10"/>
  <c r="I44"/>
  <c r="O44"/>
  <c r="O39"/>
  <c r="K39"/>
  <c r="I39"/>
  <c r="O29"/>
  <c r="I29"/>
  <c r="C24"/>
  <c r="I24"/>
  <c r="O24"/>
  <c r="AK62"/>
  <c r="C19"/>
  <c r="O19"/>
  <c r="I14"/>
  <c r="AK67"/>
  <c r="C9"/>
  <c r="I9"/>
  <c r="O9"/>
  <c r="E4"/>
  <c r="R4"/>
  <c r="L4"/>
  <c r="H4"/>
  <c r="R24"/>
  <c r="F14"/>
  <c r="F4"/>
  <c r="B4"/>
  <c r="N4"/>
  <c r="E9"/>
  <c r="Q9"/>
  <c r="B14"/>
  <c r="H14"/>
  <c r="N14"/>
  <c r="E19"/>
  <c r="Q19"/>
  <c r="B24"/>
  <c r="B8" i="11"/>
  <c r="H24" i="10"/>
  <c r="N24"/>
  <c r="E29"/>
  <c r="Q29"/>
  <c r="B34"/>
  <c r="H34"/>
  <c r="F10" i="11" s="1"/>
  <c r="N34" i="10"/>
  <c r="E39"/>
  <c r="Q39"/>
  <c r="B44"/>
  <c r="H44"/>
  <c r="F12" i="11"/>
  <c r="N44" i="10"/>
  <c r="Q49"/>
  <c r="U60"/>
  <c r="Z60"/>
  <c r="U61"/>
  <c r="U62"/>
  <c r="U63"/>
  <c r="Z63"/>
  <c r="U64"/>
  <c r="U65"/>
  <c r="U66"/>
  <c r="Z66"/>
  <c r="AK66"/>
  <c r="U67"/>
  <c r="L14"/>
  <c r="H6" i="11" s="1"/>
  <c r="R14" i="10"/>
  <c r="L6" i="11"/>
  <c r="F24" i="10"/>
  <c r="D8" i="11" s="1"/>
  <c r="L24" i="10"/>
  <c r="F34"/>
  <c r="L34"/>
  <c r="R34"/>
  <c r="F44"/>
  <c r="L44"/>
  <c r="R44"/>
  <c r="X61"/>
  <c r="AK61"/>
  <c r="AD65"/>
  <c r="AK65"/>
  <c r="K4"/>
  <c r="B9"/>
  <c r="H9"/>
  <c r="N9"/>
  <c r="J5" i="11" s="1"/>
  <c r="E14" i="10"/>
  <c r="K14"/>
  <c r="Q14"/>
  <c r="B19"/>
  <c r="H19"/>
  <c r="N19"/>
  <c r="E24"/>
  <c r="K24"/>
  <c r="Q24"/>
  <c r="B29"/>
  <c r="H29"/>
  <c r="N29"/>
  <c r="J9" i="11"/>
  <c r="E34" i="10"/>
  <c r="K34"/>
  <c r="Q34"/>
  <c r="B39"/>
  <c r="B11" i="11"/>
  <c r="H39" i="10"/>
  <c r="N39"/>
  <c r="E44"/>
  <c r="K44"/>
  <c r="Q44"/>
  <c r="N49"/>
  <c r="J13" i="11" s="1"/>
  <c r="X60" i="10"/>
  <c r="AK60"/>
  <c r="AB63"/>
  <c r="AK63"/>
  <c r="X64"/>
  <c r="AK64"/>
  <c r="C4"/>
  <c r="I4"/>
  <c r="O4"/>
  <c r="F9"/>
  <c r="L9"/>
  <c r="H5" i="11"/>
  <c r="R9" i="10"/>
  <c r="L19"/>
  <c r="C34"/>
  <c r="I34"/>
  <c r="L39"/>
  <c r="N4" i="8"/>
  <c r="F9"/>
  <c r="F4"/>
  <c r="N9"/>
  <c r="B4"/>
  <c r="K9"/>
  <c r="B14"/>
  <c r="H14"/>
  <c r="N14"/>
  <c r="E19"/>
  <c r="Q19"/>
  <c r="B24"/>
  <c r="H24"/>
  <c r="N24"/>
  <c r="E29"/>
  <c r="K29"/>
  <c r="Q29"/>
  <c r="B34"/>
  <c r="H34"/>
  <c r="N34"/>
  <c r="E39"/>
  <c r="K39"/>
  <c r="Q39"/>
  <c r="B44"/>
  <c r="H44"/>
  <c r="N44"/>
  <c r="L4"/>
  <c r="R4"/>
  <c r="I9"/>
  <c r="L14"/>
  <c r="R14"/>
  <c r="O19"/>
  <c r="F24"/>
  <c r="L24"/>
  <c r="C29"/>
  <c r="O29"/>
  <c r="F34"/>
  <c r="L34"/>
  <c r="R34"/>
  <c r="O39"/>
  <c r="F44"/>
  <c r="L44"/>
  <c r="R44"/>
  <c r="B9"/>
  <c r="B19"/>
  <c r="H19"/>
  <c r="H29"/>
  <c r="N29"/>
  <c r="B39"/>
  <c r="H39"/>
  <c r="N39"/>
  <c r="N49"/>
  <c r="L19"/>
  <c r="Q10" i="2"/>
  <c r="Q11"/>
  <c r="Q12"/>
  <c r="Q13"/>
  <c r="T13"/>
  <c r="AL62" i="10"/>
  <c r="AL67"/>
  <c r="AM67"/>
  <c r="F14" i="1"/>
  <c r="AM62" i="10"/>
  <c r="F8" i="1"/>
  <c r="R12" i="2"/>
  <c r="AL64" i="10"/>
  <c r="AM64"/>
  <c r="F7" i="1"/>
  <c r="AL60" i="10"/>
  <c r="AM60"/>
  <c r="F10" i="1"/>
  <c r="AL61" i="10"/>
  <c r="AM61"/>
  <c r="F12" i="1"/>
  <c r="AL66" i="10"/>
  <c r="AM66"/>
  <c r="F11" i="1"/>
  <c r="AL63" i="10"/>
  <c r="AM63"/>
  <c r="F9" i="1"/>
  <c r="AL65" i="10"/>
  <c r="AM65"/>
  <c r="R10" i="2"/>
  <c r="T11"/>
  <c r="R11"/>
  <c r="AN64" i="4"/>
  <c r="C12" i="1"/>
  <c r="C13"/>
  <c r="AN65" i="4"/>
  <c r="D13" i="1"/>
  <c r="AN62" i="4"/>
  <c r="C10" i="1"/>
  <c r="AN63" i="4"/>
  <c r="C11" i="1"/>
  <c r="AN67" i="4"/>
  <c r="C7" i="1"/>
  <c r="C9"/>
  <c r="AN61" i="4"/>
  <c r="AN66"/>
  <c r="C14" i="1"/>
  <c r="AN60" i="4"/>
  <c r="C8" i="1"/>
  <c r="AM70" i="4"/>
  <c r="AN65" i="10"/>
  <c r="F13" i="1"/>
  <c r="AN60" i="10"/>
  <c r="AM70"/>
  <c r="AN66"/>
  <c r="AN67"/>
  <c r="AN62"/>
  <c r="AN61"/>
  <c r="AN64"/>
  <c r="AN63"/>
  <c r="D12" i="1"/>
  <c r="D10"/>
  <c r="D8"/>
  <c r="D9"/>
  <c r="AM70" i="6"/>
  <c r="D11" i="1"/>
  <c r="D7"/>
  <c r="N19" i="8"/>
  <c r="R24"/>
  <c r="L39"/>
  <c r="F14"/>
  <c r="B29"/>
  <c r="R49"/>
  <c r="H9"/>
  <c r="R13" i="2"/>
  <c r="T12"/>
  <c r="T10"/>
  <c r="S16"/>
  <c r="O49" i="8"/>
  <c r="Q49"/>
  <c r="I39"/>
  <c r="C39"/>
  <c r="O34"/>
  <c r="K34"/>
  <c r="O44"/>
  <c r="I44"/>
  <c r="E44"/>
  <c r="C44"/>
  <c r="C4"/>
  <c r="I4"/>
  <c r="O4"/>
  <c r="Q4"/>
  <c r="Q9"/>
  <c r="O9"/>
  <c r="E9"/>
  <c r="C9"/>
  <c r="O14"/>
  <c r="K14"/>
  <c r="I14"/>
  <c r="C14"/>
  <c r="I19"/>
  <c r="K19"/>
  <c r="C19"/>
  <c r="E24"/>
  <c r="K24"/>
  <c r="I24"/>
  <c r="R8" i="2" l="1"/>
  <c r="T8"/>
  <c r="T14"/>
  <c r="R14"/>
  <c r="T9"/>
  <c r="R9"/>
  <c r="R7"/>
  <c r="T7"/>
  <c r="R39" i="10"/>
  <c r="L11" i="11" s="1"/>
  <c r="J10" i="1"/>
  <c r="J11"/>
  <c r="J8"/>
  <c r="J7" l="1"/>
  <c r="E8"/>
  <c r="L8" s="1"/>
  <c r="J13"/>
  <c r="J12"/>
  <c r="E10"/>
  <c r="L10" s="1"/>
  <c r="J14"/>
  <c r="E11"/>
  <c r="L11" s="1"/>
  <c r="J9"/>
  <c r="K8"/>
  <c r="K11" l="1"/>
  <c r="E9"/>
  <c r="L9" s="1"/>
  <c r="E12"/>
  <c r="L12" s="1"/>
  <c r="E7"/>
  <c r="L7" s="1"/>
  <c r="M11" s="1"/>
  <c r="K10"/>
  <c r="AM70" i="8"/>
  <c r="E14" i="1"/>
  <c r="L14" s="1"/>
  <c r="E13"/>
  <c r="L13" s="1"/>
  <c r="M12" l="1"/>
  <c r="K14"/>
  <c r="M9"/>
  <c r="L17"/>
  <c r="M7"/>
  <c r="M13"/>
  <c r="M10"/>
  <c r="K13"/>
  <c r="K7"/>
  <c r="M8"/>
  <c r="M14"/>
  <c r="K9"/>
  <c r="K12"/>
</calcChain>
</file>

<file path=xl/sharedStrings.xml><?xml version="1.0" encoding="utf-8"?>
<sst xmlns="http://schemas.openxmlformats.org/spreadsheetml/2006/main" count="1413" uniqueCount="70">
  <si>
    <t xml:space="preserve">8 DVOJIC    </t>
  </si>
  <si>
    <t xml:space="preserve">součet </t>
  </si>
  <si>
    <t>průměr družstva</t>
  </si>
  <si>
    <t>body</t>
  </si>
  <si>
    <t>pořadí podle získaných bodů</t>
  </si>
  <si>
    <t>družstvo</t>
  </si>
  <si>
    <t>1.</t>
  </si>
  <si>
    <t>2.</t>
  </si>
  <si>
    <t>3.</t>
  </si>
  <si>
    <t>4.</t>
  </si>
  <si>
    <t>5.</t>
  </si>
  <si>
    <t>6.</t>
  </si>
  <si>
    <t>7.</t>
  </si>
  <si>
    <t>8.</t>
  </si>
  <si>
    <t>Mihulka Josef+Mihalcsak Silvestr</t>
  </si>
  <si>
    <t>Orság Karel+Orságová Jana</t>
  </si>
  <si>
    <t>Klusáček Jiří+Klusáčková Dana</t>
  </si>
  <si>
    <t>Kopecký Lubomír+Filip Ladislav</t>
  </si>
  <si>
    <t>Pazděra Jaroslav+Muller Vladimír</t>
  </si>
  <si>
    <t>Rozmarín Milan+Schnindler Radek</t>
  </si>
  <si>
    <t>Jung Jindra+Kaplan Milan</t>
  </si>
  <si>
    <t>Kičmer Vojta+Kičmer Tomáš</t>
  </si>
  <si>
    <t>9.</t>
  </si>
  <si>
    <t>10.</t>
  </si>
  <si>
    <t>11.</t>
  </si>
  <si>
    <t>12.</t>
  </si>
  <si>
    <t>13.</t>
  </si>
  <si>
    <t>14.</t>
  </si>
  <si>
    <t>15.</t>
  </si>
  <si>
    <t>-</t>
  </si>
  <si>
    <t>:</t>
  </si>
  <si>
    <t>Mihalcsak Silvestr</t>
  </si>
  <si>
    <t>Orságová Jana</t>
  </si>
  <si>
    <t>Klusáček Jiří</t>
  </si>
  <si>
    <t>Filip Ladislav</t>
  </si>
  <si>
    <t>Rozmarín Milan</t>
  </si>
  <si>
    <t>Muller Vladimír</t>
  </si>
  <si>
    <t>Mihulka Josef</t>
  </si>
  <si>
    <t>Orság Karel</t>
  </si>
  <si>
    <t>Klusáčková Dana</t>
  </si>
  <si>
    <t>Kopecký Lubomír</t>
  </si>
  <si>
    <t>Schnindler Radek</t>
  </si>
  <si>
    <t>Pazděra Jaroslav</t>
  </si>
  <si>
    <t>Kičmer Vojta</t>
  </si>
  <si>
    <t>Jung Jindra</t>
  </si>
  <si>
    <t>Kičmer Tomáš</t>
  </si>
  <si>
    <t>Kaplan Milan</t>
  </si>
  <si>
    <t>.</t>
  </si>
  <si>
    <t>Klusáček Jirka</t>
  </si>
  <si>
    <t>Müller  Vladimír</t>
  </si>
  <si>
    <t>Schindler Radek</t>
  </si>
  <si>
    <t>Michalcsak Silvester</t>
  </si>
  <si>
    <t>Klusáček Jirka+Klusáčková Dana</t>
  </si>
  <si>
    <t>Pazděra Jaroslav+Müller  Vladimír</t>
  </si>
  <si>
    <t>Rozmarín Milan+Schindler Radek</t>
  </si>
  <si>
    <t>Mihulka Josef+Michalcsak Silvester</t>
  </si>
  <si>
    <t>Kružberský Ladislav</t>
  </si>
  <si>
    <t>Kružberský Ladislav+Filip Ladislav</t>
  </si>
  <si>
    <t>dr.č.1-2</t>
  </si>
  <si>
    <t>dr.č.3-4</t>
  </si>
  <si>
    <t>dr.č.5-6</t>
  </si>
  <si>
    <t>Každé družstvo 7 zápasů - celkem 28 zápasů</t>
  </si>
  <si>
    <t>rozlosování - 8 dvojic - 4 HD - podzim 2018</t>
  </si>
  <si>
    <t>Pazděra Jaroslav+Müller Vladimír</t>
  </si>
  <si>
    <t>Vilášek Stanislav</t>
  </si>
  <si>
    <t>Pazdera jaroslav</t>
  </si>
  <si>
    <t>Pazďera Jaroslav</t>
  </si>
  <si>
    <t>Vulášek Stanislav</t>
  </si>
  <si>
    <t>Vilášek Stanislav+Schindler Radek</t>
  </si>
  <si>
    <t>Vtlášek Stanislav</t>
  </si>
</sst>
</file>

<file path=xl/styles.xml><?xml version="1.0" encoding="utf-8"?>
<styleSheet xmlns="http://schemas.openxmlformats.org/spreadsheetml/2006/main">
  <fonts count="27"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8"/>
      <name val="Arial CE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color indexed="17"/>
      <name val="Arial CE"/>
      <family val="2"/>
      <charset val="238"/>
    </font>
    <font>
      <b/>
      <i/>
      <sz val="20"/>
      <color indexed="10"/>
      <name val="Arial CE"/>
      <family val="2"/>
      <charset val="238"/>
    </font>
    <font>
      <b/>
      <sz val="11"/>
      <name val="Arial CE"/>
      <family val="2"/>
      <charset val="238"/>
    </font>
    <font>
      <i/>
      <shadow/>
      <sz val="36"/>
      <color indexed="30"/>
      <name val="Arial Black"/>
      <family val="2"/>
      <charset val="238"/>
    </font>
    <font>
      <sz val="15"/>
      <name val="Tahoma"/>
      <family val="2"/>
      <charset val="238"/>
    </font>
    <font>
      <sz val="8"/>
      <name val="Tahoma"/>
      <family val="2"/>
      <charset val="238"/>
    </font>
    <font>
      <i/>
      <sz val="25"/>
      <name val="Arial CE"/>
      <family val="2"/>
      <charset val="238"/>
    </font>
    <font>
      <b/>
      <sz val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Tahoma"/>
      <family val="2"/>
      <charset val="238"/>
    </font>
    <font>
      <b/>
      <sz val="12"/>
      <color indexed="12"/>
      <name val="Arial CE"/>
      <family val="2"/>
      <charset val="238"/>
    </font>
    <font>
      <b/>
      <sz val="20"/>
      <name val="Arial CE"/>
      <family val="2"/>
      <charset val="238"/>
    </font>
    <font>
      <b/>
      <sz val="8"/>
      <name val="Arial"/>
      <family val="2"/>
      <charset val="238"/>
    </font>
    <font>
      <b/>
      <sz val="14"/>
      <name val="Arial CE"/>
      <family val="2"/>
      <charset val="238"/>
    </font>
    <font>
      <b/>
      <i/>
      <sz val="22"/>
      <color indexed="10"/>
      <name val="Arial Rounded MT Bold"/>
      <family val="2"/>
      <charset val="238"/>
    </font>
    <font>
      <sz val="22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sz val="14"/>
      <name val="Arial CE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15"/>
        <bgColor indexed="35"/>
      </patternFill>
    </fill>
    <fill>
      <patternFill patternType="solid">
        <fgColor indexed="41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43"/>
      </patternFill>
    </fill>
    <fill>
      <patternFill patternType="solid">
        <fgColor indexed="47"/>
        <bgColor indexed="51"/>
      </patternFill>
    </fill>
    <fill>
      <patternFill patternType="solid">
        <fgColor indexed="43"/>
        <bgColor indexed="42"/>
      </patternFill>
    </fill>
    <fill>
      <patternFill patternType="solid">
        <fgColor indexed="51"/>
        <b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4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0"/>
        <bgColor indexed="19"/>
      </patternFill>
    </fill>
  </fills>
  <borders count="105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ck">
        <color indexed="8"/>
      </right>
      <top style="double">
        <color indexed="8"/>
      </top>
      <bottom style="thin">
        <color indexed="8"/>
      </bottom>
      <diagonal/>
    </border>
    <border>
      <left style="thick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double">
        <color indexed="8"/>
      </right>
      <top/>
      <bottom/>
      <diagonal/>
    </border>
    <border>
      <left style="thick">
        <color indexed="8"/>
      </left>
      <right style="double">
        <color indexed="8"/>
      </right>
      <top style="thin">
        <color indexed="8"/>
      </top>
      <bottom/>
      <diagonal/>
    </border>
    <border>
      <left style="thick">
        <color indexed="8"/>
      </left>
      <right style="double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double">
        <color indexed="8"/>
      </right>
      <top style="thin">
        <color indexed="8"/>
      </top>
      <bottom style="thick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ck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88">
    <xf numFmtId="0" fontId="0" fillId="0" borderId="0" xfId="0"/>
    <xf numFmtId="0" fontId="1" fillId="0" borderId="0" xfId="1"/>
    <xf numFmtId="0" fontId="1" fillId="0" borderId="0" xfId="2"/>
    <xf numFmtId="0" fontId="1" fillId="0" borderId="0" xfId="2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4" fillId="0" borderId="3" xfId="2" applyFont="1" applyBorder="1" applyAlignment="1">
      <alignment horizontal="left" vertical="center"/>
    </xf>
    <xf numFmtId="0" fontId="5" fillId="0" borderId="4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2" fontId="5" fillId="2" borderId="6" xfId="2" applyNumberFormat="1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7" fillId="3" borderId="8" xfId="3" applyFont="1" applyFill="1" applyBorder="1" applyAlignment="1" applyProtection="1">
      <alignment horizontal="center" vertical="center"/>
      <protection hidden="1"/>
    </xf>
    <xf numFmtId="0" fontId="4" fillId="0" borderId="9" xfId="2" applyFont="1" applyBorder="1" applyAlignment="1">
      <alignment horizontal="left" vertical="center"/>
    </xf>
    <xf numFmtId="0" fontId="5" fillId="0" borderId="10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2" fontId="5" fillId="2" borderId="12" xfId="2" applyNumberFormat="1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7" fillId="3" borderId="14" xfId="3" applyFont="1" applyFill="1" applyBorder="1" applyAlignment="1" applyProtection="1">
      <alignment horizontal="center" vertical="center"/>
      <protection hidden="1"/>
    </xf>
    <xf numFmtId="0" fontId="4" fillId="0" borderId="15" xfId="2" applyFont="1" applyBorder="1" applyAlignment="1">
      <alignment horizontal="left" vertical="center"/>
    </xf>
    <xf numFmtId="0" fontId="4" fillId="0" borderId="16" xfId="2" applyFont="1" applyBorder="1" applyAlignment="1">
      <alignment horizontal="left" vertical="center"/>
    </xf>
    <xf numFmtId="0" fontId="4" fillId="0" borderId="17" xfId="2" applyFont="1" applyBorder="1" applyAlignment="1">
      <alignment horizontal="left" vertical="center"/>
    </xf>
    <xf numFmtId="0" fontId="4" fillId="0" borderId="18" xfId="2" applyFont="1" applyBorder="1" applyAlignment="1">
      <alignment horizontal="left" vertical="center"/>
    </xf>
    <xf numFmtId="0" fontId="5" fillId="0" borderId="19" xfId="2" applyFont="1" applyBorder="1" applyAlignment="1">
      <alignment horizontal="center"/>
    </xf>
    <xf numFmtId="0" fontId="5" fillId="0" borderId="20" xfId="2" applyFont="1" applyBorder="1" applyAlignment="1">
      <alignment horizontal="center"/>
    </xf>
    <xf numFmtId="2" fontId="5" fillId="2" borderId="21" xfId="2" applyNumberFormat="1" applyFont="1" applyFill="1" applyBorder="1" applyAlignment="1">
      <alignment horizontal="center" vertical="center"/>
    </xf>
    <xf numFmtId="0" fontId="6" fillId="2" borderId="22" xfId="2" applyFont="1" applyFill="1" applyBorder="1" applyAlignment="1">
      <alignment horizontal="center" vertical="center"/>
    </xf>
    <xf numFmtId="0" fontId="7" fillId="3" borderId="23" xfId="3" applyFont="1" applyFill="1" applyBorder="1" applyAlignment="1" applyProtection="1">
      <alignment horizontal="center" vertical="center"/>
      <protection hidden="1"/>
    </xf>
    <xf numFmtId="0" fontId="1" fillId="0" borderId="0" xfId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horizontal="center" vertical="center"/>
    </xf>
    <xf numFmtId="0" fontId="8" fillId="4" borderId="25" xfId="1" applyFont="1" applyFill="1" applyBorder="1" applyAlignment="1">
      <alignment horizontal="center" vertical="center"/>
    </xf>
    <xf numFmtId="0" fontId="8" fillId="2" borderId="25" xfId="1" applyFont="1" applyFill="1" applyBorder="1" applyAlignment="1">
      <alignment horizontal="center" vertical="center"/>
    </xf>
    <xf numFmtId="0" fontId="8" fillId="2" borderId="26" xfId="1" applyFont="1" applyFill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4" borderId="27" xfId="1" applyFont="1" applyFill="1" applyBorder="1" applyAlignment="1">
      <alignment horizontal="center" vertical="center"/>
    </xf>
    <xf numFmtId="0" fontId="1" fillId="5" borderId="28" xfId="1" applyFont="1" applyFill="1" applyBorder="1" applyAlignment="1">
      <alignment vertical="center"/>
    </xf>
    <xf numFmtId="0" fontId="1" fillId="5" borderId="7" xfId="1" applyFont="1" applyFill="1" applyBorder="1" applyAlignment="1">
      <alignment vertical="center"/>
    </xf>
    <xf numFmtId="0" fontId="5" fillId="2" borderId="29" xfId="1" applyFont="1" applyFill="1" applyBorder="1" applyAlignment="1">
      <alignment horizontal="center" vertical="center"/>
    </xf>
    <xf numFmtId="0" fontId="6" fillId="2" borderId="29" xfId="1" applyFont="1" applyFill="1" applyBorder="1" applyAlignment="1">
      <alignment horizontal="center" vertical="center"/>
    </xf>
    <xf numFmtId="0" fontId="7" fillId="3" borderId="29" xfId="3" applyFont="1" applyFill="1" applyBorder="1" applyAlignment="1" applyProtection="1">
      <alignment horizontal="center" vertical="center"/>
      <protection hidden="1"/>
    </xf>
    <xf numFmtId="0" fontId="8" fillId="2" borderId="30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4" borderId="11" xfId="1" applyFont="1" applyFill="1" applyBorder="1" applyAlignment="1">
      <alignment horizontal="center" vertical="center"/>
    </xf>
    <xf numFmtId="0" fontId="8" fillId="2" borderId="31" xfId="1" applyFont="1" applyFill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1" fillId="5" borderId="33" xfId="1" applyFill="1" applyBorder="1" applyAlignment="1">
      <alignment vertical="center"/>
    </xf>
    <xf numFmtId="0" fontId="1" fillId="5" borderId="13" xfId="1" applyFill="1" applyBorder="1" applyAlignment="1">
      <alignment vertical="center"/>
    </xf>
    <xf numFmtId="0" fontId="5" fillId="2" borderId="34" xfId="1" applyFont="1" applyFill="1" applyBorder="1" applyAlignment="1">
      <alignment horizontal="center" vertical="center"/>
    </xf>
    <xf numFmtId="0" fontId="6" fillId="2" borderId="34" xfId="1" applyFont="1" applyFill="1" applyBorder="1" applyAlignment="1">
      <alignment horizontal="center" vertical="center"/>
    </xf>
    <xf numFmtId="0" fontId="7" fillId="3" borderId="34" xfId="3" applyFont="1" applyFill="1" applyBorder="1" applyAlignment="1" applyProtection="1">
      <alignment horizontal="center" vertical="center"/>
      <protection hidden="1"/>
    </xf>
    <xf numFmtId="0" fontId="8" fillId="4" borderId="32" xfId="1" applyFont="1" applyFill="1" applyBorder="1" applyAlignment="1">
      <alignment horizontal="center" vertical="center"/>
    </xf>
    <xf numFmtId="0" fontId="8" fillId="4" borderId="30" xfId="1" applyFont="1" applyFill="1" applyBorder="1" applyAlignment="1">
      <alignment horizontal="center" vertical="center"/>
    </xf>
    <xf numFmtId="0" fontId="8" fillId="4" borderId="31" xfId="1" applyFont="1" applyFill="1" applyBorder="1" applyAlignment="1">
      <alignment horizontal="center" vertical="center"/>
    </xf>
    <xf numFmtId="0" fontId="5" fillId="2" borderId="35" xfId="1" applyFont="1" applyFill="1" applyBorder="1" applyAlignment="1">
      <alignment horizontal="center" vertical="center"/>
    </xf>
    <xf numFmtId="0" fontId="8" fillId="4" borderId="36" xfId="1" applyFont="1" applyFill="1" applyBorder="1" applyAlignment="1">
      <alignment horizontal="center" vertical="center"/>
    </xf>
    <xf numFmtId="0" fontId="8" fillId="2" borderId="37" xfId="1" applyFont="1" applyFill="1" applyBorder="1" applyAlignment="1">
      <alignment horizontal="center" vertical="center"/>
    </xf>
    <xf numFmtId="0" fontId="8" fillId="4" borderId="38" xfId="1" applyFont="1" applyFill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4" borderId="37" xfId="1" applyFont="1" applyFill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1" fillId="5" borderId="40" xfId="1" applyFill="1" applyBorder="1" applyAlignment="1">
      <alignment vertical="center"/>
    </xf>
    <xf numFmtId="0" fontId="1" fillId="5" borderId="41" xfId="1" applyFill="1" applyBorder="1" applyAlignment="1">
      <alignment vertical="center"/>
    </xf>
    <xf numFmtId="0" fontId="5" fillId="2" borderId="42" xfId="1" applyFont="1" applyFill="1" applyBorder="1" applyAlignment="1">
      <alignment horizontal="center" vertical="center"/>
    </xf>
    <xf numFmtId="0" fontId="6" fillId="2" borderId="42" xfId="1" applyFont="1" applyFill="1" applyBorder="1" applyAlignment="1">
      <alignment horizontal="center" vertical="center"/>
    </xf>
    <xf numFmtId="0" fontId="7" fillId="3" borderId="42" xfId="3" applyFont="1" applyFill="1" applyBorder="1" applyAlignment="1" applyProtection="1">
      <alignment horizontal="center" vertical="center"/>
      <protection hidden="1"/>
    </xf>
    <xf numFmtId="0" fontId="1" fillId="2" borderId="0" xfId="1" applyFill="1"/>
    <xf numFmtId="0" fontId="1" fillId="2" borderId="0" xfId="1" applyFill="1" applyAlignment="1">
      <alignment horizontal="center"/>
    </xf>
    <xf numFmtId="0" fontId="9" fillId="0" borderId="0" xfId="1" applyFont="1" applyAlignment="1">
      <alignment horizontal="center" readingOrder="1"/>
    </xf>
    <xf numFmtId="0" fontId="11" fillId="2" borderId="0" xfId="1" applyFont="1" applyFill="1"/>
    <xf numFmtId="0" fontId="14" fillId="6" borderId="43" xfId="3" applyFont="1" applyFill="1" applyBorder="1" applyAlignment="1" applyProtection="1">
      <alignment horizontal="center" vertical="center"/>
      <protection hidden="1"/>
    </xf>
    <xf numFmtId="0" fontId="0" fillId="2" borderId="0" xfId="1" applyFont="1" applyFill="1"/>
    <xf numFmtId="0" fontId="0" fillId="6" borderId="43" xfId="1" applyFont="1" applyFill="1" applyBorder="1"/>
    <xf numFmtId="0" fontId="15" fillId="0" borderId="0" xfId="1" applyFont="1"/>
    <xf numFmtId="0" fontId="13" fillId="6" borderId="44" xfId="1" applyFont="1" applyFill="1" applyBorder="1" applyAlignment="1">
      <alignment horizontal="center" vertical="center"/>
    </xf>
    <xf numFmtId="0" fontId="0" fillId="6" borderId="44" xfId="1" applyFont="1" applyFill="1" applyBorder="1"/>
    <xf numFmtId="0" fontId="0" fillId="0" borderId="11" xfId="1" applyFont="1" applyBorder="1" applyAlignment="1" applyProtection="1">
      <alignment horizontal="right"/>
      <protection locked="0"/>
    </xf>
    <xf numFmtId="0" fontId="0" fillId="7" borderId="11" xfId="1" applyFont="1" applyFill="1" applyBorder="1" applyAlignment="1" applyProtection="1">
      <alignment horizontal="center" vertical="center"/>
      <protection locked="0"/>
    </xf>
    <xf numFmtId="0" fontId="0" fillId="5" borderId="45" xfId="1" applyFont="1" applyFill="1" applyBorder="1"/>
    <xf numFmtId="0" fontId="0" fillId="0" borderId="11" xfId="1" applyFont="1" applyBorder="1" applyAlignment="1" applyProtection="1">
      <alignment horizontal="left"/>
      <protection locked="0"/>
    </xf>
    <xf numFmtId="0" fontId="0" fillId="0" borderId="46" xfId="1" applyFont="1" applyBorder="1" applyAlignment="1">
      <alignment horizontal="right" wrapText="1"/>
    </xf>
    <xf numFmtId="0" fontId="0" fillId="5" borderId="46" xfId="1" applyFont="1" applyFill="1" applyBorder="1"/>
    <xf numFmtId="0" fontId="16" fillId="2" borderId="0" xfId="1" applyFont="1" applyFill="1"/>
    <xf numFmtId="0" fontId="0" fillId="2" borderId="0" xfId="1" applyFont="1" applyFill="1" applyProtection="1">
      <protection locked="0"/>
    </xf>
    <xf numFmtId="0" fontId="13" fillId="8" borderId="47" xfId="1" applyFont="1" applyFill="1" applyBorder="1" applyAlignment="1">
      <alignment horizontal="right"/>
    </xf>
    <xf numFmtId="0" fontId="14" fillId="8" borderId="43" xfId="3" applyFont="1" applyFill="1" applyBorder="1" applyAlignment="1" applyProtection="1">
      <alignment horizontal="center" vertical="center"/>
      <protection hidden="1"/>
    </xf>
    <xf numFmtId="0" fontId="0" fillId="8" borderId="43" xfId="1" applyFont="1" applyFill="1" applyBorder="1"/>
    <xf numFmtId="0" fontId="13" fillId="8" borderId="48" xfId="1" applyFont="1" applyFill="1" applyBorder="1" applyAlignment="1">
      <alignment horizontal="left"/>
    </xf>
    <xf numFmtId="0" fontId="0" fillId="4" borderId="0" xfId="1" applyFont="1" applyFill="1"/>
    <xf numFmtId="0" fontId="0" fillId="8" borderId="49" xfId="1" applyFont="1" applyFill="1" applyBorder="1" applyAlignment="1">
      <alignment horizontal="right"/>
    </xf>
    <xf numFmtId="0" fontId="13" fillId="8" borderId="44" xfId="1" applyFont="1" applyFill="1" applyBorder="1" applyAlignment="1">
      <alignment horizontal="center" vertical="center"/>
    </xf>
    <xf numFmtId="0" fontId="0" fillId="8" borderId="44" xfId="1" applyFont="1" applyFill="1" applyBorder="1"/>
    <xf numFmtId="0" fontId="0" fillId="8" borderId="50" xfId="1" applyFont="1" applyFill="1" applyBorder="1" applyAlignment="1">
      <alignment horizontal="left"/>
    </xf>
    <xf numFmtId="0" fontId="0" fillId="4" borderId="47" xfId="1" applyFont="1" applyFill="1" applyBorder="1"/>
    <xf numFmtId="0" fontId="0" fillId="9" borderId="11" xfId="1" applyFont="1" applyFill="1" applyBorder="1" applyAlignment="1" applyProtection="1">
      <alignment horizontal="center" vertical="center"/>
      <protection locked="0"/>
    </xf>
    <xf numFmtId="0" fontId="0" fillId="10" borderId="45" xfId="1" applyFont="1" applyFill="1" applyBorder="1"/>
    <xf numFmtId="0" fontId="0" fillId="10" borderId="11" xfId="1" applyFont="1" applyFill="1" applyBorder="1" applyAlignment="1" applyProtection="1">
      <alignment horizontal="center" vertical="center"/>
      <protection locked="0"/>
    </xf>
    <xf numFmtId="0" fontId="0" fillId="4" borderId="48" xfId="1" applyFont="1" applyFill="1" applyBorder="1"/>
    <xf numFmtId="0" fontId="0" fillId="4" borderId="49" xfId="1" applyFont="1" applyFill="1" applyBorder="1"/>
    <xf numFmtId="0" fontId="0" fillId="10" borderId="46" xfId="1" applyFont="1" applyFill="1" applyBorder="1"/>
    <xf numFmtId="0" fontId="0" fillId="4" borderId="50" xfId="1" applyFont="1" applyFill="1" applyBorder="1"/>
    <xf numFmtId="0" fontId="1" fillId="2" borderId="0" xfId="2" applyFill="1"/>
    <xf numFmtId="0" fontId="11" fillId="2" borderId="0" xfId="2" applyFont="1" applyFill="1"/>
    <xf numFmtId="0" fontId="18" fillId="6" borderId="51" xfId="3" applyFont="1" applyFill="1" applyBorder="1" applyAlignment="1" applyProtection="1">
      <alignment horizontal="center" vertical="center"/>
      <protection hidden="1"/>
    </xf>
    <xf numFmtId="0" fontId="11" fillId="6" borderId="51" xfId="2" applyFont="1" applyFill="1" applyBorder="1" applyAlignment="1">
      <alignment vertical="center"/>
    </xf>
    <xf numFmtId="0" fontId="11" fillId="2" borderId="51" xfId="2" applyFont="1" applyFill="1" applyBorder="1"/>
    <xf numFmtId="0" fontId="15" fillId="0" borderId="0" xfId="2" applyFont="1"/>
    <xf numFmtId="0" fontId="19" fillId="11" borderId="1" xfId="2" applyFont="1" applyFill="1" applyBorder="1" applyAlignment="1">
      <alignment horizontal="center"/>
    </xf>
    <xf numFmtId="0" fontId="1" fillId="0" borderId="1" xfId="2" applyBorder="1"/>
    <xf numFmtId="0" fontId="20" fillId="6" borderId="44" xfId="2" applyFont="1" applyFill="1" applyBorder="1" applyAlignment="1">
      <alignment horizontal="center" vertical="center"/>
    </xf>
    <xf numFmtId="0" fontId="11" fillId="6" borderId="44" xfId="2" applyFont="1" applyFill="1" applyBorder="1" applyAlignment="1">
      <alignment vertical="center"/>
    </xf>
    <xf numFmtId="0" fontId="1" fillId="0" borderId="52" xfId="2" applyBorder="1"/>
    <xf numFmtId="0" fontId="1" fillId="0" borderId="53" xfId="2" applyFont="1" applyBorder="1" applyAlignment="1" applyProtection="1">
      <alignment horizontal="left"/>
      <protection locked="0"/>
    </xf>
    <xf numFmtId="0" fontId="11" fillId="7" borderId="11" xfId="2" applyFont="1" applyFill="1" applyBorder="1" applyAlignment="1" applyProtection="1">
      <alignment horizontal="center" vertical="center"/>
      <protection locked="0"/>
    </xf>
    <xf numFmtId="0" fontId="11" fillId="5" borderId="45" xfId="2" applyFont="1" applyFill="1" applyBorder="1"/>
    <xf numFmtId="0" fontId="1" fillId="0" borderId="11" xfId="2" applyFont="1" applyBorder="1" applyAlignment="1" applyProtection="1">
      <alignment horizontal="left"/>
      <protection locked="0"/>
    </xf>
    <xf numFmtId="0" fontId="1" fillId="0" borderId="46" xfId="2" applyFont="1" applyBorder="1" applyAlignment="1">
      <alignment horizontal="left"/>
    </xf>
    <xf numFmtId="0" fontId="1" fillId="0" borderId="54" xfId="2" applyFont="1" applyBorder="1" applyAlignment="1" applyProtection="1">
      <alignment horizontal="left"/>
      <protection locked="0"/>
    </xf>
    <xf numFmtId="0" fontId="1" fillId="0" borderId="55" xfId="2" applyFont="1" applyBorder="1" applyAlignment="1" applyProtection="1">
      <alignment horizontal="left"/>
      <protection locked="0"/>
    </xf>
    <xf numFmtId="0" fontId="11" fillId="7" borderId="56" xfId="2" applyFont="1" applyFill="1" applyBorder="1" applyAlignment="1" applyProtection="1">
      <alignment horizontal="center" vertical="center"/>
      <protection locked="0"/>
    </xf>
    <xf numFmtId="0" fontId="11" fillId="5" borderId="57" xfId="2" applyFont="1" applyFill="1" applyBorder="1"/>
    <xf numFmtId="0" fontId="1" fillId="0" borderId="56" xfId="2" applyFont="1" applyBorder="1" applyAlignment="1" applyProtection="1">
      <alignment horizontal="left"/>
      <protection locked="0"/>
    </xf>
    <xf numFmtId="0" fontId="11" fillId="2" borderId="58" xfId="2" applyFont="1" applyFill="1" applyBorder="1"/>
    <xf numFmtId="0" fontId="1" fillId="0" borderId="59" xfId="2" applyFont="1" applyBorder="1" applyAlignment="1" applyProtection="1">
      <alignment horizontal="left"/>
      <protection locked="0"/>
    </xf>
    <xf numFmtId="0" fontId="3" fillId="2" borderId="52" xfId="2" applyFont="1" applyFill="1" applyBorder="1" applyAlignment="1">
      <alignment horizontal="center"/>
    </xf>
    <xf numFmtId="0" fontId="1" fillId="2" borderId="52" xfId="2" applyFont="1" applyFill="1" applyBorder="1" applyAlignment="1">
      <alignment horizontal="center"/>
    </xf>
    <xf numFmtId="0" fontId="16" fillId="2" borderId="0" xfId="2" applyFont="1" applyFill="1"/>
    <xf numFmtId="0" fontId="11" fillId="2" borderId="0" xfId="2" applyFont="1" applyFill="1" applyProtection="1">
      <protection locked="0"/>
    </xf>
    <xf numFmtId="0" fontId="11" fillId="2" borderId="0" xfId="2" applyFont="1" applyFill="1" applyAlignment="1">
      <alignment horizontal="left"/>
    </xf>
    <xf numFmtId="0" fontId="1" fillId="0" borderId="60" xfId="2" applyBorder="1"/>
    <xf numFmtId="0" fontId="3" fillId="2" borderId="60" xfId="2" applyFont="1" applyFill="1" applyBorder="1" applyAlignment="1">
      <alignment horizontal="center"/>
    </xf>
    <xf numFmtId="0" fontId="1" fillId="2" borderId="60" xfId="2" applyFont="1" applyFill="1" applyBorder="1" applyAlignment="1">
      <alignment horizontal="center"/>
    </xf>
    <xf numFmtId="0" fontId="1" fillId="0" borderId="61" xfId="2" applyFont="1" applyBorder="1" applyAlignment="1">
      <alignment horizontal="left"/>
    </xf>
    <xf numFmtId="0" fontId="11" fillId="2" borderId="62" xfId="2" applyFont="1" applyFill="1" applyBorder="1"/>
    <xf numFmtId="0" fontId="11" fillId="7" borderId="31" xfId="2" applyFont="1" applyFill="1" applyBorder="1" applyAlignment="1" applyProtection="1">
      <alignment horizontal="center" vertical="center"/>
      <protection locked="0"/>
    </xf>
    <xf numFmtId="0" fontId="11" fillId="7" borderId="63" xfId="2" applyFont="1" applyFill="1" applyBorder="1" applyAlignment="1" applyProtection="1">
      <alignment horizontal="center" vertical="center"/>
      <protection locked="0"/>
    </xf>
    <xf numFmtId="0" fontId="1" fillId="0" borderId="64" xfId="2" applyFont="1" applyBorder="1" applyAlignment="1">
      <alignment horizontal="left"/>
    </xf>
    <xf numFmtId="0" fontId="1" fillId="0" borderId="65" xfId="2" applyFont="1" applyBorder="1" applyAlignment="1" applyProtection="1">
      <alignment horizontal="left"/>
      <protection locked="0"/>
    </xf>
    <xf numFmtId="0" fontId="1" fillId="0" borderId="66" xfId="2" applyFont="1" applyBorder="1" applyAlignment="1" applyProtection="1">
      <alignment horizontal="left"/>
      <protection locked="0"/>
    </xf>
    <xf numFmtId="0" fontId="1" fillId="2" borderId="0" xfId="2" applyFill="1" applyAlignment="1">
      <alignment horizontal="left"/>
    </xf>
    <xf numFmtId="0" fontId="17" fillId="12" borderId="67" xfId="2" applyFont="1" applyFill="1" applyBorder="1" applyAlignment="1">
      <alignment horizontal="right"/>
    </xf>
    <xf numFmtId="0" fontId="11" fillId="12" borderId="51" xfId="2" applyFont="1" applyFill="1" applyBorder="1" applyAlignment="1">
      <alignment vertical="center"/>
    </xf>
    <xf numFmtId="0" fontId="17" fillId="12" borderId="68" xfId="2" applyFont="1" applyFill="1" applyBorder="1"/>
    <xf numFmtId="0" fontId="11" fillId="13" borderId="51" xfId="2" applyFont="1" applyFill="1" applyBorder="1"/>
    <xf numFmtId="0" fontId="17" fillId="12" borderId="69" xfId="2" applyFont="1" applyFill="1" applyBorder="1" applyAlignment="1">
      <alignment horizontal="right"/>
    </xf>
    <xf numFmtId="0" fontId="17" fillId="12" borderId="68" xfId="2" applyFont="1" applyFill="1" applyBorder="1" applyAlignment="1">
      <alignment horizontal="left"/>
    </xf>
    <xf numFmtId="0" fontId="11" fillId="12" borderId="70" xfId="2" applyFont="1" applyFill="1" applyBorder="1" applyAlignment="1">
      <alignment horizontal="right"/>
    </xf>
    <xf numFmtId="0" fontId="20" fillId="12" borderId="44" xfId="2" applyFont="1" applyFill="1" applyBorder="1" applyAlignment="1">
      <alignment horizontal="center" vertical="center"/>
    </xf>
    <xf numFmtId="0" fontId="11" fillId="12" borderId="44" xfId="2" applyFont="1" applyFill="1" applyBorder="1" applyAlignment="1">
      <alignment vertical="center"/>
    </xf>
    <xf numFmtId="0" fontId="11" fillId="12" borderId="50" xfId="2" applyFont="1" applyFill="1" applyBorder="1"/>
    <xf numFmtId="0" fontId="11" fillId="13" borderId="0" xfId="2" applyFont="1" applyFill="1"/>
    <xf numFmtId="0" fontId="11" fillId="12" borderId="49" xfId="2" applyFont="1" applyFill="1" applyBorder="1" applyAlignment="1">
      <alignment horizontal="right"/>
    </xf>
    <xf numFmtId="0" fontId="11" fillId="12" borderId="50" xfId="2" applyFont="1" applyFill="1" applyBorder="1" applyAlignment="1">
      <alignment horizontal="left"/>
    </xf>
    <xf numFmtId="0" fontId="1" fillId="13" borderId="71" xfId="2" applyFill="1" applyBorder="1"/>
    <xf numFmtId="0" fontId="11" fillId="14" borderId="11" xfId="2" applyFont="1" applyFill="1" applyBorder="1" applyAlignment="1" applyProtection="1">
      <alignment horizontal="center" vertical="center"/>
      <protection locked="0"/>
    </xf>
    <xf numFmtId="0" fontId="11" fillId="15" borderId="45" xfId="2" applyFont="1" applyFill="1" applyBorder="1"/>
    <xf numFmtId="0" fontId="11" fillId="15" borderId="11" xfId="2" applyFont="1" applyFill="1" applyBorder="1" applyAlignment="1" applyProtection="1">
      <alignment horizontal="center" vertical="center"/>
      <protection locked="0"/>
    </xf>
    <xf numFmtId="0" fontId="1" fillId="13" borderId="48" xfId="2" applyFill="1" applyBorder="1"/>
    <xf numFmtId="0" fontId="1" fillId="13" borderId="47" xfId="2" applyFill="1" applyBorder="1"/>
    <xf numFmtId="0" fontId="1" fillId="13" borderId="48" xfId="2" applyFill="1" applyBorder="1" applyAlignment="1">
      <alignment horizontal="left"/>
    </xf>
    <xf numFmtId="0" fontId="1" fillId="13" borderId="72" xfId="2" applyFill="1" applyBorder="1"/>
    <xf numFmtId="0" fontId="11" fillId="14" borderId="56" xfId="2" applyFont="1" applyFill="1" applyBorder="1" applyAlignment="1" applyProtection="1">
      <alignment horizontal="center" vertical="center"/>
      <protection locked="0"/>
    </xf>
    <xf numFmtId="0" fontId="11" fillId="15" borderId="57" xfId="2" applyFont="1" applyFill="1" applyBorder="1"/>
    <xf numFmtId="0" fontId="11" fillId="15" borderId="56" xfId="2" applyFont="1" applyFill="1" applyBorder="1" applyAlignment="1" applyProtection="1">
      <alignment horizontal="center" vertical="center"/>
      <protection locked="0"/>
    </xf>
    <xf numFmtId="0" fontId="1" fillId="13" borderId="73" xfId="2" applyFill="1" applyBorder="1"/>
    <xf numFmtId="0" fontId="11" fillId="13" borderId="58" xfId="2" applyFont="1" applyFill="1" applyBorder="1"/>
    <xf numFmtId="0" fontId="1" fillId="13" borderId="62" xfId="2" applyFill="1" applyBorder="1"/>
    <xf numFmtId="0" fontId="21" fillId="0" borderId="0" xfId="2" applyFont="1" applyAlignment="1">
      <alignment horizontal="center" vertical="center"/>
    </xf>
    <xf numFmtId="2" fontId="5" fillId="2" borderId="29" xfId="1" applyNumberFormat="1" applyFont="1" applyFill="1" applyBorder="1" applyAlignment="1">
      <alignment horizontal="center" vertical="center"/>
    </xf>
    <xf numFmtId="0" fontId="22" fillId="3" borderId="29" xfId="3" applyFont="1" applyFill="1" applyBorder="1" applyAlignment="1" applyProtection="1">
      <alignment horizontal="center" vertical="center"/>
      <protection hidden="1"/>
    </xf>
    <xf numFmtId="2" fontId="5" fillId="2" borderId="34" xfId="1" applyNumberFormat="1" applyFont="1" applyFill="1" applyBorder="1" applyAlignment="1">
      <alignment horizontal="center" vertical="center"/>
    </xf>
    <xf numFmtId="2" fontId="5" fillId="2" borderId="35" xfId="1" applyNumberFormat="1" applyFont="1" applyFill="1" applyBorder="1" applyAlignment="1">
      <alignment horizontal="center" vertical="center"/>
    </xf>
    <xf numFmtId="0" fontId="4" fillId="0" borderId="74" xfId="2" applyFont="1" applyBorder="1" applyAlignment="1">
      <alignment horizontal="left" vertical="center"/>
    </xf>
    <xf numFmtId="2" fontId="5" fillId="2" borderId="42" xfId="1" applyNumberFormat="1" applyFont="1" applyFill="1" applyBorder="1" applyAlignment="1">
      <alignment horizontal="center" vertical="center"/>
    </xf>
    <xf numFmtId="0" fontId="22" fillId="3" borderId="34" xfId="3" applyFont="1" applyFill="1" applyBorder="1" applyAlignment="1" applyProtection="1">
      <alignment horizontal="center" vertical="center"/>
      <protection hidden="1"/>
    </xf>
    <xf numFmtId="0" fontId="22" fillId="3" borderId="42" xfId="3" applyFont="1" applyFill="1" applyBorder="1" applyAlignment="1" applyProtection="1">
      <alignment horizontal="center" vertical="center"/>
      <protection hidden="1"/>
    </xf>
    <xf numFmtId="1" fontId="5" fillId="2" borderId="24" xfId="2" applyNumberFormat="1" applyFont="1" applyFill="1" applyBorder="1" applyAlignment="1">
      <alignment horizontal="center" vertical="center"/>
    </xf>
    <xf numFmtId="1" fontId="5" fillId="2" borderId="30" xfId="2" applyNumberFormat="1" applyFont="1" applyFill="1" applyBorder="1" applyAlignment="1">
      <alignment horizontal="center" vertical="center"/>
    </xf>
    <xf numFmtId="1" fontId="5" fillId="2" borderId="75" xfId="2" applyNumberFormat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2" borderId="76" xfId="1" applyFill="1" applyBorder="1" applyAlignment="1">
      <alignment horizontal="center" vertical="center"/>
    </xf>
    <xf numFmtId="0" fontId="5" fillId="16" borderId="77" xfId="1" applyFont="1" applyFill="1" applyBorder="1"/>
    <xf numFmtId="0" fontId="19" fillId="2" borderId="78" xfId="1" applyFont="1" applyFill="1" applyBorder="1" applyAlignment="1">
      <alignment horizontal="center" wrapText="1"/>
    </xf>
    <xf numFmtId="0" fontId="1" fillId="2" borderId="30" xfId="1" applyFill="1" applyBorder="1" applyAlignment="1">
      <alignment horizontal="center" vertical="center" wrapText="1"/>
    </xf>
    <xf numFmtId="0" fontId="26" fillId="2" borderId="31" xfId="1" applyFont="1" applyFill="1" applyBorder="1" applyAlignment="1">
      <alignment horizontal="left" vertical="center" wrapText="1"/>
    </xf>
    <xf numFmtId="0" fontId="1" fillId="2" borderId="11" xfId="1" applyFill="1" applyBorder="1" applyAlignment="1">
      <alignment horizontal="center" vertical="center" wrapText="1"/>
    </xf>
    <xf numFmtId="0" fontId="26" fillId="16" borderId="79" xfId="1" applyFont="1" applyFill="1" applyBorder="1" applyAlignment="1">
      <alignment horizontal="center" vertical="center" wrapText="1"/>
    </xf>
    <xf numFmtId="0" fontId="26" fillId="2" borderId="79" xfId="1" applyFont="1" applyFill="1" applyBorder="1" applyAlignment="1">
      <alignment horizontal="left" vertical="center" wrapText="1"/>
    </xf>
    <xf numFmtId="0" fontId="1" fillId="2" borderId="32" xfId="1" applyFill="1" applyBorder="1" applyAlignment="1">
      <alignment horizontal="center" vertical="center" wrapText="1"/>
    </xf>
    <xf numFmtId="0" fontId="19" fillId="2" borderId="0" xfId="1" applyFont="1" applyFill="1"/>
    <xf numFmtId="0" fontId="19" fillId="0" borderId="0" xfId="1" applyFont="1"/>
    <xf numFmtId="0" fontId="19" fillId="2" borderId="80" xfId="1" applyFont="1" applyFill="1" applyBorder="1" applyAlignment="1">
      <alignment horizontal="center" wrapText="1"/>
    </xf>
    <xf numFmtId="0" fontId="26" fillId="16" borderId="31" xfId="1" applyFont="1" applyFill="1" applyBorder="1" applyAlignment="1">
      <alignment horizontal="center" vertical="center" wrapText="1"/>
    </xf>
    <xf numFmtId="16" fontId="19" fillId="0" borderId="0" xfId="1" applyNumberFormat="1" applyFont="1"/>
    <xf numFmtId="0" fontId="26" fillId="2" borderId="11" xfId="1" applyFont="1" applyFill="1" applyBorder="1" applyAlignment="1">
      <alignment horizontal="left" vertical="center" wrapText="1"/>
    </xf>
    <xf numFmtId="0" fontId="26" fillId="16" borderId="11" xfId="1" applyFont="1" applyFill="1" applyBorder="1" applyAlignment="1">
      <alignment horizontal="center" vertical="center" wrapText="1"/>
    </xf>
    <xf numFmtId="0" fontId="19" fillId="2" borderId="81" xfId="1" applyFont="1" applyFill="1" applyBorder="1" applyAlignment="1">
      <alignment horizontal="center" wrapText="1"/>
    </xf>
    <xf numFmtId="0" fontId="26" fillId="2" borderId="45" xfId="1" applyFont="1" applyFill="1" applyBorder="1" applyAlignment="1">
      <alignment horizontal="left" vertical="center" wrapText="1"/>
    </xf>
    <xf numFmtId="0" fontId="26" fillId="16" borderId="45" xfId="1" applyFont="1" applyFill="1" applyBorder="1" applyAlignment="1">
      <alignment horizontal="center" vertical="center" wrapText="1"/>
    </xf>
    <xf numFmtId="0" fontId="19" fillId="2" borderId="82" xfId="1" applyFont="1" applyFill="1" applyBorder="1" applyAlignment="1">
      <alignment horizontal="center" wrapText="1"/>
    </xf>
    <xf numFmtId="0" fontId="1" fillId="2" borderId="36" xfId="1" applyFill="1" applyBorder="1" applyAlignment="1">
      <alignment horizontal="center" vertical="center" wrapText="1"/>
    </xf>
    <xf numFmtId="0" fontId="26" fillId="2" borderId="37" xfId="1" applyFont="1" applyFill="1" applyBorder="1" applyAlignment="1">
      <alignment horizontal="left" vertical="center" wrapText="1"/>
    </xf>
    <xf numFmtId="0" fontId="1" fillId="2" borderId="37" xfId="1" applyFill="1" applyBorder="1" applyAlignment="1">
      <alignment horizontal="center" vertical="center" wrapText="1"/>
    </xf>
    <xf numFmtId="0" fontId="26" fillId="16" borderId="37" xfId="1" applyFont="1" applyFill="1" applyBorder="1" applyAlignment="1">
      <alignment horizontal="center" vertical="center" wrapText="1"/>
    </xf>
    <xf numFmtId="0" fontId="1" fillId="2" borderId="39" xfId="1" applyFill="1" applyBorder="1" applyAlignment="1">
      <alignment horizontal="center" vertical="center" wrapText="1"/>
    </xf>
    <xf numFmtId="0" fontId="21" fillId="0" borderId="0" xfId="1" applyFont="1"/>
    <xf numFmtId="0" fontId="26" fillId="0" borderId="0" xfId="1" applyFont="1"/>
    <xf numFmtId="0" fontId="21" fillId="2" borderId="0" xfId="1" applyFont="1" applyFill="1"/>
    <xf numFmtId="0" fontId="26" fillId="2" borderId="0" xfId="1" applyFont="1" applyFill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21" fillId="2" borderId="0" xfId="1" applyFont="1" applyFill="1" applyAlignment="1">
      <alignment horizontal="center"/>
    </xf>
    <xf numFmtId="0" fontId="1" fillId="0" borderId="0" xfId="1" applyAlignment="1">
      <alignment horizontal="center" vertical="center"/>
    </xf>
    <xf numFmtId="0" fontId="1" fillId="0" borderId="53" xfId="2" applyFont="1" applyBorder="1" applyAlignment="1" applyProtection="1">
      <alignment horizontal="right"/>
      <protection locked="0"/>
    </xf>
    <xf numFmtId="0" fontId="1" fillId="0" borderId="55" xfId="2" applyFont="1" applyBorder="1" applyAlignment="1" applyProtection="1">
      <alignment horizontal="right"/>
      <protection locked="0"/>
    </xf>
    <xf numFmtId="0" fontId="1" fillId="0" borderId="52" xfId="2" applyBorder="1" applyProtection="1">
      <protection locked="0"/>
    </xf>
    <xf numFmtId="0" fontId="3" fillId="2" borderId="52" xfId="2" applyFont="1" applyFill="1" applyBorder="1" applyAlignment="1" applyProtection="1">
      <alignment horizontal="center"/>
      <protection locked="0"/>
    </xf>
    <xf numFmtId="0" fontId="1" fillId="0" borderId="0" xfId="2" applyAlignment="1" applyProtection="1">
      <alignment horizontal="center"/>
      <protection locked="0"/>
    </xf>
    <xf numFmtId="0" fontId="1" fillId="0" borderId="0" xfId="1" applyAlignment="1" applyProtection="1">
      <alignment horizontal="center" vertical="center"/>
      <protection locked="0"/>
    </xf>
    <xf numFmtId="0" fontId="1" fillId="0" borderId="61" xfId="2" applyFont="1" applyBorder="1" applyAlignment="1" applyProtection="1">
      <alignment horizontal="left"/>
      <protection locked="0"/>
    </xf>
    <xf numFmtId="0" fontId="1" fillId="0" borderId="31" xfId="2" applyFont="1" applyBorder="1" applyAlignment="1" applyProtection="1">
      <alignment horizontal="left"/>
      <protection locked="0"/>
    </xf>
    <xf numFmtId="0" fontId="1" fillId="0" borderId="63" xfId="2" applyFont="1" applyBorder="1" applyAlignment="1" applyProtection="1">
      <alignment horizontal="left"/>
      <protection locked="0"/>
    </xf>
    <xf numFmtId="0" fontId="0" fillId="0" borderId="50" xfId="0" applyBorder="1" applyAlignment="1">
      <alignment horizontal="right" wrapText="1"/>
    </xf>
    <xf numFmtId="0" fontId="1" fillId="0" borderId="94" xfId="2" applyFont="1" applyBorder="1" applyAlignment="1" applyProtection="1">
      <alignment horizontal="right"/>
      <protection locked="0"/>
    </xf>
    <xf numFmtId="0" fontId="1" fillId="0" borderId="10" xfId="2" applyFont="1" applyBorder="1" applyAlignment="1" applyProtection="1">
      <alignment horizontal="right"/>
      <protection locked="0"/>
    </xf>
    <xf numFmtId="0" fontId="11" fillId="2" borderId="93" xfId="2" applyFont="1" applyFill="1" applyBorder="1"/>
    <xf numFmtId="0" fontId="11" fillId="2" borderId="96" xfId="2" applyFont="1" applyFill="1" applyBorder="1"/>
    <xf numFmtId="0" fontId="11" fillId="2" borderId="97" xfId="2" applyFont="1" applyFill="1" applyBorder="1"/>
    <xf numFmtId="0" fontId="1" fillId="0" borderId="49" xfId="2" applyFont="1" applyBorder="1" applyAlignment="1" applyProtection="1">
      <alignment horizontal="left"/>
      <protection locked="0"/>
    </xf>
    <xf numFmtId="0" fontId="11" fillId="7" borderId="10" xfId="2" applyFont="1" applyFill="1" applyBorder="1" applyAlignment="1" applyProtection="1">
      <alignment horizontal="center" vertical="center"/>
      <protection locked="0"/>
    </xf>
    <xf numFmtId="0" fontId="11" fillId="7" borderId="94" xfId="2" applyFont="1" applyFill="1" applyBorder="1" applyAlignment="1" applyProtection="1">
      <alignment horizontal="center" vertical="center"/>
      <protection locked="0"/>
    </xf>
    <xf numFmtId="0" fontId="11" fillId="2" borderId="67" xfId="2" applyFont="1" applyFill="1" applyBorder="1"/>
    <xf numFmtId="0" fontId="11" fillId="2" borderId="98" xfId="2" applyFont="1" applyFill="1" applyBorder="1"/>
    <xf numFmtId="0" fontId="17" fillId="12" borderId="51" xfId="2" applyFont="1" applyFill="1" applyBorder="1" applyAlignment="1">
      <alignment horizontal="left"/>
    </xf>
    <xf numFmtId="0" fontId="11" fillId="12" borderId="44" xfId="2" applyFont="1" applyFill="1" applyBorder="1" applyAlignment="1">
      <alignment horizontal="left"/>
    </xf>
    <xf numFmtId="0" fontId="1" fillId="13" borderId="43" xfId="2" applyFill="1" applyBorder="1" applyAlignment="1">
      <alignment horizontal="left"/>
    </xf>
    <xf numFmtId="0" fontId="1" fillId="13" borderId="58" xfId="2" applyFill="1" applyBorder="1"/>
    <xf numFmtId="0" fontId="1" fillId="0" borderId="100" xfId="2" applyFont="1" applyBorder="1" applyAlignment="1" applyProtection="1">
      <alignment horizontal="right"/>
      <protection locked="0"/>
    </xf>
    <xf numFmtId="0" fontId="1" fillId="0" borderId="101" xfId="2" applyFont="1" applyBorder="1" applyAlignment="1" applyProtection="1">
      <alignment horizontal="right"/>
      <protection locked="0"/>
    </xf>
    <xf numFmtId="0" fontId="1" fillId="0" borderId="10" xfId="2" applyFont="1" applyBorder="1" applyAlignment="1" applyProtection="1">
      <alignment horizontal="left"/>
      <protection locked="0"/>
    </xf>
    <xf numFmtId="0" fontId="1" fillId="0" borderId="94" xfId="2" applyFont="1" applyBorder="1" applyAlignment="1" applyProtection="1">
      <alignment horizontal="left"/>
      <protection locked="0"/>
    </xf>
    <xf numFmtId="0" fontId="11" fillId="2" borderId="102" xfId="2" applyFont="1" applyFill="1" applyBorder="1"/>
    <xf numFmtId="0" fontId="11" fillId="2" borderId="99" xfId="2" applyFont="1" applyFill="1" applyBorder="1"/>
    <xf numFmtId="0" fontId="11" fillId="2" borderId="103" xfId="2" applyFont="1" applyFill="1" applyBorder="1"/>
    <xf numFmtId="0" fontId="1" fillId="5" borderId="52" xfId="2" applyFill="1" applyBorder="1" applyAlignment="1">
      <alignment horizontal="center"/>
    </xf>
    <xf numFmtId="0" fontId="2" fillId="3" borderId="83" xfId="2" applyFont="1" applyFill="1" applyBorder="1" applyAlignment="1">
      <alignment horizontal="center" vertical="center"/>
    </xf>
    <xf numFmtId="0" fontId="1" fillId="0" borderId="1" xfId="2" applyFont="1" applyBorder="1" applyAlignment="1">
      <alignment horizontal="center" vertical="center" textRotation="90"/>
    </xf>
    <xf numFmtId="0" fontId="1" fillId="0" borderId="1" xfId="2" applyFont="1" applyBorder="1" applyAlignment="1">
      <alignment horizontal="center" vertical="center" textRotation="90" wrapText="1"/>
    </xf>
    <xf numFmtId="0" fontId="1" fillId="5" borderId="52" xfId="1" applyFill="1" applyBorder="1" applyAlignment="1">
      <alignment horizontal="center"/>
    </xf>
    <xf numFmtId="0" fontId="2" fillId="3" borderId="83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 textRotation="90"/>
    </xf>
    <xf numFmtId="0" fontId="1" fillId="0" borderId="1" xfId="1" applyFont="1" applyBorder="1" applyAlignment="1">
      <alignment horizontal="center" vertical="center" textRotation="90" wrapText="1"/>
    </xf>
    <xf numFmtId="0" fontId="13" fillId="6" borderId="11" xfId="1" applyFont="1" applyFill="1" applyBorder="1" applyAlignment="1">
      <alignment horizontal="right" wrapText="1"/>
    </xf>
    <xf numFmtId="0" fontId="10" fillId="7" borderId="58" xfId="1" applyFont="1" applyFill="1" applyBorder="1" applyAlignment="1">
      <alignment horizontal="center" vertical="center"/>
    </xf>
    <xf numFmtId="0" fontId="12" fillId="2" borderId="84" xfId="1" applyFont="1" applyFill="1" applyBorder="1" applyAlignment="1">
      <alignment horizontal="center" vertical="center"/>
    </xf>
    <xf numFmtId="0" fontId="13" fillId="6" borderId="47" xfId="1" applyFont="1" applyFill="1" applyBorder="1" applyAlignment="1">
      <alignment horizontal="right"/>
    </xf>
    <xf numFmtId="0" fontId="17" fillId="6" borderId="85" xfId="2" applyFont="1" applyFill="1" applyBorder="1" applyAlignment="1">
      <alignment horizontal="left" wrapText="1"/>
    </xf>
    <xf numFmtId="0" fontId="8" fillId="17" borderId="60" xfId="2" applyFont="1" applyFill="1" applyBorder="1" applyAlignment="1">
      <alignment horizontal="center" wrapText="1"/>
    </xf>
    <xf numFmtId="0" fontId="10" fillId="7" borderId="58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17" fillId="6" borderId="86" xfId="2" applyFont="1" applyFill="1" applyBorder="1" applyAlignment="1">
      <alignment horizontal="right" wrapText="1"/>
    </xf>
    <xf numFmtId="0" fontId="17" fillId="6" borderId="5" xfId="2" applyFont="1" applyFill="1" applyBorder="1" applyAlignment="1">
      <alignment wrapText="1"/>
    </xf>
    <xf numFmtId="0" fontId="17" fillId="6" borderId="5" xfId="2" applyFont="1" applyFill="1" applyBorder="1" applyAlignment="1">
      <alignment horizontal="right" wrapText="1"/>
    </xf>
    <xf numFmtId="0" fontId="17" fillId="6" borderId="5" xfId="2" applyFont="1" applyFill="1" applyBorder="1" applyAlignment="1">
      <alignment horizontal="left" wrapText="1"/>
    </xf>
    <xf numFmtId="0" fontId="8" fillId="17" borderId="1" xfId="2" applyFont="1" applyFill="1" applyBorder="1" applyAlignment="1">
      <alignment horizontal="center" wrapText="1"/>
    </xf>
    <xf numFmtId="0" fontId="17" fillId="6" borderId="87" xfId="2" applyFont="1" applyFill="1" applyBorder="1" applyAlignment="1">
      <alignment horizontal="left" wrapText="1"/>
    </xf>
    <xf numFmtId="0" fontId="17" fillId="6" borderId="46" xfId="2" applyFont="1" applyFill="1" applyBorder="1" applyAlignment="1">
      <alignment horizontal="left" wrapText="1"/>
    </xf>
    <xf numFmtId="0" fontId="17" fillId="6" borderId="104" xfId="2" applyFont="1" applyFill="1" applyBorder="1" applyAlignment="1">
      <alignment vertical="center" wrapText="1"/>
    </xf>
    <xf numFmtId="0" fontId="0" fillId="0" borderId="61" xfId="0" applyBorder="1" applyAlignment="1">
      <alignment wrapText="1"/>
    </xf>
    <xf numFmtId="0" fontId="17" fillId="6" borderId="92" xfId="2" applyFont="1" applyFill="1" applyBorder="1" applyAlignment="1">
      <alignment horizontal="right" vertical="center" wrapText="1"/>
    </xf>
    <xf numFmtId="0" fontId="0" fillId="0" borderId="64" xfId="0" applyBorder="1" applyAlignment="1">
      <alignment horizontal="right" wrapText="1"/>
    </xf>
    <xf numFmtId="0" fontId="17" fillId="6" borderId="69" xfId="2" applyFont="1" applyFill="1" applyBorder="1" applyAlignment="1">
      <alignment vertical="center" wrapText="1"/>
    </xf>
    <xf numFmtId="0" fontId="0" fillId="0" borderId="49" xfId="0" applyBorder="1" applyAlignment="1">
      <alignment wrapText="1"/>
    </xf>
    <xf numFmtId="0" fontId="17" fillId="6" borderId="68" xfId="2" applyFont="1" applyFill="1" applyBorder="1" applyAlignment="1">
      <alignment horizontal="right" vertical="center" wrapText="1"/>
    </xf>
    <xf numFmtId="0" fontId="0" fillId="0" borderId="50" xfId="0" applyBorder="1" applyAlignment="1">
      <alignment horizontal="right" wrapText="1"/>
    </xf>
    <xf numFmtId="0" fontId="17" fillId="6" borderId="93" xfId="2" applyFont="1" applyFill="1" applyBorder="1" applyAlignment="1">
      <alignment horizontal="right" vertical="center" wrapText="1"/>
    </xf>
    <xf numFmtId="0" fontId="0" fillId="0" borderId="95" xfId="0" applyBorder="1" applyAlignment="1">
      <alignment horizontal="right" wrapText="1"/>
    </xf>
    <xf numFmtId="0" fontId="17" fillId="6" borderId="93" xfId="2" applyFont="1" applyFill="1" applyBorder="1" applyAlignment="1">
      <alignment vertical="center" wrapText="1"/>
    </xf>
    <xf numFmtId="0" fontId="0" fillId="0" borderId="95" xfId="0" applyBorder="1" applyAlignment="1">
      <alignment wrapText="1"/>
    </xf>
    <xf numFmtId="0" fontId="17" fillId="6" borderId="68" xfId="2" applyFont="1" applyFill="1" applyBorder="1" applyAlignment="1">
      <alignment horizontal="right" wrapText="1"/>
    </xf>
    <xf numFmtId="0" fontId="0" fillId="0" borderId="84" xfId="0" applyBorder="1" applyAlignment="1">
      <alignment horizontal="right" wrapText="1"/>
    </xf>
    <xf numFmtId="0" fontId="12" fillId="2" borderId="88" xfId="2" applyFont="1" applyFill="1" applyBorder="1" applyAlignment="1">
      <alignment horizontal="center" vertical="center"/>
    </xf>
    <xf numFmtId="0" fontId="21" fillId="0" borderId="0" xfId="1" applyFont="1" applyBorder="1" applyAlignment="1"/>
    <xf numFmtId="0" fontId="23" fillId="0" borderId="89" xfId="1" applyFont="1" applyBorder="1" applyAlignment="1">
      <alignment horizontal="center" vertical="center"/>
    </xf>
    <xf numFmtId="0" fontId="24" fillId="5" borderId="1" xfId="1" applyFont="1" applyFill="1" applyBorder="1" applyAlignment="1">
      <alignment horizontal="center" vertical="center"/>
    </xf>
    <xf numFmtId="0" fontId="25" fillId="0" borderId="24" xfId="1" applyFont="1" applyBorder="1" applyAlignment="1">
      <alignment horizontal="center"/>
    </xf>
    <xf numFmtId="0" fontId="25" fillId="0" borderId="90" xfId="1" applyFont="1" applyBorder="1" applyAlignment="1">
      <alignment horizontal="center"/>
    </xf>
    <xf numFmtId="0" fontId="25" fillId="0" borderId="91" xfId="1" applyFont="1" applyBorder="1" applyAlignment="1">
      <alignment horizontal="center"/>
    </xf>
  </cellXfs>
  <cellStyles count="4">
    <cellStyle name="Excel Built-in Normal" xfId="1"/>
    <cellStyle name="Excel Built-in Normal 1" xfId="2"/>
    <cellStyle name="normální" xfId="0" builtinId="0"/>
    <cellStyle name="normální_Kopie - Pavel Klein Tabulky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4B4B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F0"/>
      <rgbColor rgb="00CCFFCC"/>
      <rgbColor rgb="00BFEFC0"/>
      <rgbColor rgb="0099CCFF"/>
      <rgbColor rgb="00FF99CC"/>
      <rgbColor rgb="00CC99FF"/>
      <rgbColor rgb="00FFCC99"/>
      <rgbColor rgb="003366FF"/>
      <rgbColor rgb="0033CCCC"/>
      <rgbColor rgb="0099CC00"/>
      <rgbColor rgb="00EFBF9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845029</xdr:colOff>
      <xdr:row>0</xdr:row>
      <xdr:rowOff>209550</xdr:rowOff>
    </xdr:from>
    <xdr:to>
      <xdr:col>12</xdr:col>
      <xdr:colOff>19043</xdr:colOff>
      <xdr:row>0</xdr:row>
      <xdr:rowOff>1152525</xdr:rowOff>
    </xdr:to>
    <xdr:sp macro="" textlink="" fLocksText="0">
      <xdr:nvSpPr>
        <xdr:cNvPr id="1025" name="WordArt 2"/>
        <xdr:cNvSpPr>
          <a:spLocks noChangeArrowheads="1"/>
        </xdr:cNvSpPr>
      </xdr:nvSpPr>
      <xdr:spPr bwMode="auto">
        <a:xfrm>
          <a:off x="819150" y="209550"/>
          <a:ext cx="8096250" cy="942975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l" rtl="0">
            <a:defRPr sz="1000"/>
          </a:pP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TURNAJ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</a:t>
          </a: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DVOJIC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"</a:t>
          </a:r>
          <a:r>
            <a:rPr lang="cs-CZ" sz="3600" b="0" i="1" u="none" strike="noStrike" baseline="0">
              <a:solidFill>
                <a:srgbClr val="FF0000"/>
              </a:solidFill>
              <a:latin typeface="Arial Black"/>
            </a:rPr>
            <a:t>JADRAN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664054</xdr:colOff>
      <xdr:row>1</xdr:row>
      <xdr:rowOff>238125</xdr:rowOff>
    </xdr:from>
    <xdr:to>
      <xdr:col>18</xdr:col>
      <xdr:colOff>407775</xdr:colOff>
      <xdr:row>1</xdr:row>
      <xdr:rowOff>1009650</xdr:rowOff>
    </xdr:to>
    <xdr:sp macro="" textlink="" fLocksText="0">
      <xdr:nvSpPr>
        <xdr:cNvPr id="2049" name="WordArt 2"/>
        <xdr:cNvSpPr>
          <a:spLocks noChangeArrowheads="1"/>
        </xdr:cNvSpPr>
      </xdr:nvSpPr>
      <xdr:spPr bwMode="auto">
        <a:xfrm>
          <a:off x="638175" y="400050"/>
          <a:ext cx="9372600" cy="771525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l" rtl="0">
            <a:defRPr sz="1000"/>
          </a:pP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TURNAJ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</a:t>
          </a: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DVOJIC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"</a:t>
          </a:r>
          <a:r>
            <a:rPr lang="cs-CZ" sz="3600" b="0" i="1" u="none" strike="noStrike" baseline="0">
              <a:solidFill>
                <a:srgbClr val="FF0000"/>
              </a:solidFill>
              <a:latin typeface="Arial Black"/>
            </a:rPr>
            <a:t>JADRAN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332476</xdr:colOff>
      <xdr:row>0</xdr:row>
      <xdr:rowOff>19050</xdr:rowOff>
    </xdr:from>
    <xdr:to>
      <xdr:col>17</xdr:col>
      <xdr:colOff>645905</xdr:colOff>
      <xdr:row>0</xdr:row>
      <xdr:rowOff>752475</xdr:rowOff>
    </xdr:to>
    <xdr:sp macro="" textlink="" fLocksText="0">
      <xdr:nvSpPr>
        <xdr:cNvPr id="3073" name="WordArt 6"/>
        <xdr:cNvSpPr>
          <a:spLocks noChangeArrowheads="1"/>
        </xdr:cNvSpPr>
      </xdr:nvSpPr>
      <xdr:spPr bwMode="auto">
        <a:xfrm>
          <a:off x="904875" y="19050"/>
          <a:ext cx="9020175" cy="733425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l" rtl="0">
            <a:defRPr sz="1000"/>
          </a:pP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DVOJICE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 </a:t>
          </a: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JADRAN - </a:t>
          </a:r>
          <a:r>
            <a:rPr lang="cs-CZ" sz="2800" b="0" i="1" u="none" strike="noStrike" baseline="0">
              <a:solidFill>
                <a:srgbClr val="FF0000"/>
              </a:solidFill>
              <a:latin typeface="Arial Black"/>
            </a:rPr>
            <a:t>8 družstev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46726</xdr:colOff>
      <xdr:row>0</xdr:row>
      <xdr:rowOff>0</xdr:rowOff>
    </xdr:from>
    <xdr:to>
      <xdr:col>18</xdr:col>
      <xdr:colOff>66679</xdr:colOff>
      <xdr:row>4</xdr:row>
      <xdr:rowOff>76200</xdr:rowOff>
    </xdr:to>
    <xdr:sp macro="" textlink="" fLocksText="0">
      <xdr:nvSpPr>
        <xdr:cNvPr id="4097" name="WordArt 6"/>
        <xdr:cNvSpPr>
          <a:spLocks noChangeArrowheads="1"/>
        </xdr:cNvSpPr>
      </xdr:nvSpPr>
      <xdr:spPr bwMode="auto">
        <a:xfrm>
          <a:off x="609600" y="0"/>
          <a:ext cx="10687050" cy="971550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l" rtl="0">
            <a:defRPr sz="1000"/>
          </a:pP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DVOJICE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 </a:t>
          </a: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JADRAN - </a:t>
          </a:r>
          <a:r>
            <a:rPr lang="cs-CZ" sz="2800" b="0" i="1" u="none" strike="noStrike" baseline="0">
              <a:solidFill>
                <a:srgbClr val="FF0000"/>
              </a:solidFill>
              <a:latin typeface="Arial Black"/>
            </a:rPr>
            <a:t>8 družstev - 29. 9. 2018</a:t>
          </a: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18</xdr:col>
      <xdr:colOff>75306</xdr:colOff>
      <xdr:row>4</xdr:row>
      <xdr:rowOff>76200</xdr:rowOff>
    </xdr:to>
    <xdr:sp macro="" textlink="" fLocksText="0">
      <xdr:nvSpPr>
        <xdr:cNvPr id="6145" name="WordArt 6"/>
        <xdr:cNvSpPr>
          <a:spLocks noChangeArrowheads="1"/>
        </xdr:cNvSpPr>
      </xdr:nvSpPr>
      <xdr:spPr bwMode="auto">
        <a:xfrm>
          <a:off x="609600" y="0"/>
          <a:ext cx="10687050" cy="971550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l" rtl="0">
            <a:defRPr sz="1000"/>
          </a:pP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DVOJICE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 </a:t>
          </a: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JADRAN - </a:t>
          </a:r>
          <a:r>
            <a:rPr lang="cs-CZ" sz="2800" b="0" i="1" u="none" strike="noStrike" baseline="0">
              <a:solidFill>
                <a:srgbClr val="FF0000"/>
              </a:solidFill>
              <a:latin typeface="Arial Black"/>
            </a:rPr>
            <a:t>8 družstev - 6. 10. 2018</a:t>
          </a: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46726</xdr:colOff>
      <xdr:row>0</xdr:row>
      <xdr:rowOff>0</xdr:rowOff>
    </xdr:from>
    <xdr:to>
      <xdr:col>18</xdr:col>
      <xdr:colOff>66679</xdr:colOff>
      <xdr:row>4</xdr:row>
      <xdr:rowOff>76200</xdr:rowOff>
    </xdr:to>
    <xdr:sp macro="" textlink="" fLocksText="0">
      <xdr:nvSpPr>
        <xdr:cNvPr id="2" name="WordArt 6"/>
        <xdr:cNvSpPr>
          <a:spLocks noChangeArrowheads="1"/>
        </xdr:cNvSpPr>
      </xdr:nvSpPr>
      <xdr:spPr bwMode="auto">
        <a:xfrm>
          <a:off x="609600" y="0"/>
          <a:ext cx="10687050" cy="971550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l" rtl="0">
            <a:defRPr sz="1000"/>
          </a:pP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DVOJICE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 </a:t>
          </a: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JADRAN - </a:t>
          </a:r>
          <a:r>
            <a:rPr lang="cs-CZ" sz="2800" b="0" i="1" u="none" strike="noStrike" baseline="0">
              <a:solidFill>
                <a:srgbClr val="FF0000"/>
              </a:solidFill>
              <a:latin typeface="Arial Black"/>
            </a:rPr>
            <a:t>8 družstev - 10.11.2018</a:t>
          </a: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46726</xdr:colOff>
      <xdr:row>0</xdr:row>
      <xdr:rowOff>0</xdr:rowOff>
    </xdr:from>
    <xdr:to>
      <xdr:col>18</xdr:col>
      <xdr:colOff>66679</xdr:colOff>
      <xdr:row>4</xdr:row>
      <xdr:rowOff>76200</xdr:rowOff>
    </xdr:to>
    <xdr:sp macro="" textlink="" fLocksText="0">
      <xdr:nvSpPr>
        <xdr:cNvPr id="2" name="WordArt 6"/>
        <xdr:cNvSpPr>
          <a:spLocks noChangeArrowheads="1"/>
        </xdr:cNvSpPr>
      </xdr:nvSpPr>
      <xdr:spPr bwMode="auto">
        <a:xfrm>
          <a:off x="609600" y="0"/>
          <a:ext cx="10687050" cy="1657350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l" rtl="0">
            <a:defRPr sz="1000"/>
          </a:pP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DVOJICE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 </a:t>
          </a: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JADRAN - </a:t>
          </a:r>
          <a:r>
            <a:rPr lang="cs-CZ" sz="2800" b="0" i="1" u="none" strike="noStrike" baseline="0">
              <a:solidFill>
                <a:srgbClr val="FF0000"/>
              </a:solidFill>
              <a:latin typeface="Arial Black"/>
            </a:rPr>
            <a:t>8 družstev - 10.11.2018</a:t>
          </a: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7"/>
  </sheetPr>
  <dimension ref="A1:M17"/>
  <sheetViews>
    <sheetView topLeftCell="A4" workbookViewId="0">
      <selection activeCell="E8" sqref="E8"/>
    </sheetView>
  </sheetViews>
  <sheetFormatPr defaultColWidth="8.75" defaultRowHeight="12.9"/>
  <cols>
    <col min="1" max="1" width="44.25" style="1" customWidth="1"/>
    <col min="2" max="9" width="6.75" style="1" customWidth="1"/>
    <col min="10" max="10" width="12.125" style="1" customWidth="1"/>
    <col min="11" max="11" width="14.75" style="1" customWidth="1"/>
    <col min="12" max="12" width="8.625" style="1" customWidth="1"/>
    <col min="13" max="13" width="13.375" style="1" customWidth="1"/>
    <col min="14" max="16384" width="8.75" style="1"/>
  </cols>
  <sheetData>
    <row r="1" spans="1:13" ht="93.1" customHeight="1">
      <c r="A1" s="2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2"/>
    </row>
    <row r="3" spans="1:13" ht="12.75" customHeight="1">
      <c r="A3" s="245" t="s">
        <v>0</v>
      </c>
      <c r="B3" s="245"/>
      <c r="C3" s="245"/>
      <c r="D3" s="245"/>
      <c r="E3" s="245"/>
      <c r="F3" s="245"/>
      <c r="G3" s="245"/>
      <c r="H3" s="245"/>
      <c r="I3" s="245"/>
      <c r="J3" s="246" t="s">
        <v>1</v>
      </c>
      <c r="K3" s="247" t="s">
        <v>2</v>
      </c>
      <c r="L3" s="246" t="s">
        <v>3</v>
      </c>
      <c r="M3" s="247" t="s">
        <v>4</v>
      </c>
    </row>
    <row r="4" spans="1:13">
      <c r="A4" s="245"/>
      <c r="B4" s="245"/>
      <c r="C4" s="245"/>
      <c r="D4" s="245"/>
      <c r="E4" s="245"/>
      <c r="F4" s="245"/>
      <c r="G4" s="245"/>
      <c r="H4" s="245"/>
      <c r="I4" s="245"/>
      <c r="J4" s="246"/>
      <c r="K4" s="247"/>
      <c r="L4" s="246"/>
      <c r="M4" s="247"/>
    </row>
    <row r="5" spans="1:13" ht="13.6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246"/>
      <c r="K5" s="247"/>
      <c r="L5" s="246"/>
      <c r="M5" s="247"/>
    </row>
    <row r="6" spans="1:13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</row>
    <row r="7" spans="1:13" ht="25.15">
      <c r="A7" s="6" t="s">
        <v>14</v>
      </c>
      <c r="B7" s="7">
        <f>'Pořadí družstev1HD'!S7</f>
        <v>18</v>
      </c>
      <c r="C7" s="8">
        <f>'2.HD'!AM67</f>
        <v>12</v>
      </c>
      <c r="D7" s="8">
        <f>IF('3.HD'!AM66=0,"",'3.HD'!AM66)</f>
        <v>17</v>
      </c>
      <c r="E7" s="8">
        <f>'4.HD'!AM66</f>
        <v>20</v>
      </c>
      <c r="F7" s="8" t="str">
        <f>'5.HD'!AM64</f>
        <v/>
      </c>
      <c r="G7" s="8"/>
      <c r="H7" s="8"/>
      <c r="I7" s="8"/>
      <c r="J7" s="177">
        <f>'Pořadí družstev1HD'!Q7+'2.HD'!AK67+'3.HD'!AK66+'4.HD'!AK66+'5.HD'!AK64</f>
        <v>9613</v>
      </c>
      <c r="K7" s="9">
        <f t="shared" ref="K7:K14" si="0">J7/(7*COUNT(B7:I7))</f>
        <v>343.32142857142856</v>
      </c>
      <c r="L7" s="10">
        <f t="shared" ref="L7:L14" si="1">SUM(B7:I7)</f>
        <v>67</v>
      </c>
      <c r="M7" s="11">
        <f t="shared" ref="M7:M14" si="2">RANK(L7,$L$7:$L$14)</f>
        <v>3</v>
      </c>
    </row>
    <row r="8" spans="1:13" ht="25.15">
      <c r="A8" s="12" t="s">
        <v>15</v>
      </c>
      <c r="B8" s="13">
        <f>'Pořadí družstev1HD'!S8</f>
        <v>12.5</v>
      </c>
      <c r="C8" s="14">
        <f>'2.HD'!AM60</f>
        <v>16</v>
      </c>
      <c r="D8" s="14">
        <f>IF('3.HD'!AM67=0,"",'3.HD'!AM67)</f>
        <v>11</v>
      </c>
      <c r="E8" s="14">
        <f>'4.HD'!AM64</f>
        <v>5</v>
      </c>
      <c r="F8" s="14" t="str">
        <f>'5.HD'!AM62</f>
        <v/>
      </c>
      <c r="G8" s="14"/>
      <c r="H8" s="14"/>
      <c r="I8" s="14"/>
      <c r="J8" s="178">
        <f>'Pořadí družstev1HD'!Q8+'2.HD'!AK60+'3.HD'!AK67+'4.HD'!AK64+'5.HD'!AK62</f>
        <v>8418</v>
      </c>
      <c r="K8" s="15">
        <f t="shared" si="0"/>
        <v>300.64285714285717</v>
      </c>
      <c r="L8" s="16">
        <f t="shared" si="1"/>
        <v>44.5</v>
      </c>
      <c r="M8" s="17">
        <f t="shared" si="2"/>
        <v>6</v>
      </c>
    </row>
    <row r="9" spans="1:13" ht="25.15">
      <c r="A9" s="18" t="s">
        <v>16</v>
      </c>
      <c r="B9" s="13">
        <f>'Pořadí družstev1HD'!S9</f>
        <v>21</v>
      </c>
      <c r="C9" s="14">
        <f>'2.HD'!AM61</f>
        <v>21</v>
      </c>
      <c r="D9" s="14">
        <f>IF('3.HD'!AM60=0,"",'3.HD'!AM60)</f>
        <v>26.5</v>
      </c>
      <c r="E9" s="14">
        <f>'4.HD'!AM65</f>
        <v>21</v>
      </c>
      <c r="F9" s="14" t="str">
        <f>'5.HD'!AM63</f>
        <v/>
      </c>
      <c r="G9" s="14"/>
      <c r="H9" s="14"/>
      <c r="I9" s="14"/>
      <c r="J9" s="178">
        <f>'Pořadí družstev1HD'!Q9+'2.HD'!AK61+'3.HD'!AK60+'4.HD'!AK65+'5.HD'!AK63</f>
        <v>9990</v>
      </c>
      <c r="K9" s="15">
        <f t="shared" si="0"/>
        <v>356.78571428571428</v>
      </c>
      <c r="L9" s="16">
        <f t="shared" si="1"/>
        <v>89.5</v>
      </c>
      <c r="M9" s="17">
        <f t="shared" si="2"/>
        <v>1</v>
      </c>
    </row>
    <row r="10" spans="1:13" ht="25.15">
      <c r="A10" s="18" t="s">
        <v>57</v>
      </c>
      <c r="B10" s="13">
        <f>'Pořadí družstev1HD'!S10</f>
        <v>15</v>
      </c>
      <c r="C10" s="14">
        <f>'2.HD'!AM62</f>
        <v>14</v>
      </c>
      <c r="D10" s="14">
        <f>IF('3.HD'!AM61=0,"",'3.HD'!AM61)</f>
        <v>13</v>
      </c>
      <c r="E10" s="14">
        <f>'4.HD'!AM62</f>
        <v>13</v>
      </c>
      <c r="F10" s="14" t="str">
        <f>'5.HD'!AM60</f>
        <v/>
      </c>
      <c r="G10" s="14"/>
      <c r="H10" s="14"/>
      <c r="I10" s="14"/>
      <c r="J10" s="178">
        <f>'Pořadí družstev1HD'!Q10+'2.HD'!AK62+'3.HD'!AK61+'4.HD'!AK62+'5.HD'!AK60</f>
        <v>8703</v>
      </c>
      <c r="K10" s="15">
        <f t="shared" si="0"/>
        <v>310.82142857142856</v>
      </c>
      <c r="L10" s="16">
        <f t="shared" si="1"/>
        <v>55</v>
      </c>
      <c r="M10" s="17">
        <f t="shared" si="2"/>
        <v>5</v>
      </c>
    </row>
    <row r="11" spans="1:13" ht="25.15">
      <c r="A11" s="18" t="s">
        <v>63</v>
      </c>
      <c r="B11" s="13">
        <f>'Pořadí družstev1HD'!S11</f>
        <v>18.5</v>
      </c>
      <c r="C11" s="14">
        <f>'2.HD'!AM63</f>
        <v>16</v>
      </c>
      <c r="D11" s="14">
        <f>IF('3.HD'!AM62=0,"",'3.HD'!AM62)</f>
        <v>23.5</v>
      </c>
      <c r="E11" s="14">
        <f>'4.HD'!AM61</f>
        <v>27</v>
      </c>
      <c r="F11" s="14" t="str">
        <f>'5.HD'!AM66</f>
        <v/>
      </c>
      <c r="G11" s="14"/>
      <c r="H11" s="14"/>
      <c r="I11" s="14"/>
      <c r="J11" s="178">
        <f>'Pořadí družstev1HD'!Q11+'2.HD'!AK63+'3.HD'!AK62+'4.HD'!AK61+'5.HD'!AK66</f>
        <v>9688</v>
      </c>
      <c r="K11" s="15">
        <f t="shared" si="0"/>
        <v>346</v>
      </c>
      <c r="L11" s="16">
        <f t="shared" si="1"/>
        <v>85</v>
      </c>
      <c r="M11" s="17">
        <f t="shared" si="2"/>
        <v>2</v>
      </c>
    </row>
    <row r="12" spans="1:13" ht="25.15">
      <c r="A12" s="19" t="s">
        <v>19</v>
      </c>
      <c r="B12" s="13">
        <f>'Pořadí družstev1HD'!S12</f>
        <v>16</v>
      </c>
      <c r="C12" s="14">
        <f>'2.HD'!AM64</f>
        <v>20</v>
      </c>
      <c r="D12" s="14">
        <f>IF('3.HD'!AM63=0,"",'3.HD'!AM63)</f>
        <v>15</v>
      </c>
      <c r="E12" s="14">
        <f>'4.HD'!AM63</f>
        <v>13.5</v>
      </c>
      <c r="F12" s="14" t="str">
        <f>'5.HD'!AM61</f>
        <v/>
      </c>
      <c r="G12" s="14"/>
      <c r="H12" s="14"/>
      <c r="I12" s="14"/>
      <c r="J12" s="178">
        <f>'Pořadí družstev1HD'!Q12+'2.HD'!AK64+'3.HD'!AK63+'4.HD'!AK63+'5.HD'!AK61</f>
        <v>9672</v>
      </c>
      <c r="K12" s="15">
        <f t="shared" si="0"/>
        <v>345.42857142857144</v>
      </c>
      <c r="L12" s="16">
        <f t="shared" si="1"/>
        <v>64.5</v>
      </c>
      <c r="M12" s="17">
        <f t="shared" si="2"/>
        <v>4</v>
      </c>
    </row>
    <row r="13" spans="1:13" ht="25.15">
      <c r="A13" s="20" t="s">
        <v>20</v>
      </c>
      <c r="B13" s="13">
        <f>'Pořadí družstev1HD'!S13</f>
        <v>9</v>
      </c>
      <c r="C13" s="14">
        <f>'2.HD'!AM65</f>
        <v>11</v>
      </c>
      <c r="D13" s="14">
        <f>IF('3.HD'!AM64=0,"",'3.HD'!AM64)</f>
        <v>6</v>
      </c>
      <c r="E13" s="14">
        <f>'4.HD'!AM67</f>
        <v>11.5</v>
      </c>
      <c r="F13" s="14" t="str">
        <f>'5.HD'!AM65</f>
        <v/>
      </c>
      <c r="G13" s="14"/>
      <c r="H13" s="14"/>
      <c r="I13" s="14"/>
      <c r="J13" s="178">
        <f>'Pořadí družstev1HD'!Q13+'2.HD'!AK65+'3.HD'!AK64+'4.HD'!AK67+'5.HD'!AK65</f>
        <v>8471</v>
      </c>
      <c r="K13" s="15">
        <f t="shared" si="0"/>
        <v>302.53571428571428</v>
      </c>
      <c r="L13" s="16">
        <f t="shared" si="1"/>
        <v>37.5</v>
      </c>
      <c r="M13" s="17">
        <f t="shared" si="2"/>
        <v>7</v>
      </c>
    </row>
    <row r="14" spans="1:13" ht="25.15">
      <c r="A14" s="21" t="s">
        <v>21</v>
      </c>
      <c r="B14" s="22">
        <f>'Pořadí družstev1HD'!S14</f>
        <v>2</v>
      </c>
      <c r="C14" s="23">
        <f>'2.HD'!AM66</f>
        <v>2</v>
      </c>
      <c r="D14" s="23">
        <f>IF('3.HD'!AM65=0,0,'3.HD'!AM65)</f>
        <v>0</v>
      </c>
      <c r="E14" s="23">
        <f>'4.HD'!AM60</f>
        <v>1</v>
      </c>
      <c r="F14" s="23" t="str">
        <f>'5.HD'!AM67</f>
        <v/>
      </c>
      <c r="G14" s="23"/>
      <c r="H14" s="23"/>
      <c r="I14" s="23"/>
      <c r="J14" s="179">
        <f>'Pořadí družstev1HD'!Q14+'2.HD'!AK66+'3.HD'!AK65+'4.HD'!AK60+'5.HD'!AK67</f>
        <v>6917</v>
      </c>
      <c r="K14" s="24">
        <f t="shared" si="0"/>
        <v>247.03571428571428</v>
      </c>
      <c r="L14" s="25">
        <f t="shared" si="1"/>
        <v>5</v>
      </c>
      <c r="M14" s="26">
        <f t="shared" si="2"/>
        <v>8</v>
      </c>
    </row>
    <row r="17" spans="12:12">
      <c r="L17" s="1">
        <f>SUM(L7:L16)</f>
        <v>448</v>
      </c>
    </row>
  </sheetData>
  <sheetProtection selectLockedCells="1" selectUnlockedCells="1"/>
  <mergeCells count="6">
    <mergeCell ref="A6:M6"/>
    <mergeCell ref="A3:I4"/>
    <mergeCell ref="J3:J5"/>
    <mergeCell ref="K3:K5"/>
    <mergeCell ref="L3:L5"/>
    <mergeCell ref="M3:M5"/>
  </mergeCells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workbookViewId="0">
      <selection activeCell="Q9" sqref="Q9"/>
    </sheetView>
  </sheetViews>
  <sheetFormatPr defaultColWidth="8.75" defaultRowHeight="25" customHeight="1"/>
  <cols>
    <col min="1" max="1" width="39.75" style="1" customWidth="1"/>
    <col min="2" max="11" width="6.75" style="1" customWidth="1"/>
    <col min="12" max="16" width="3.75" style="1" customWidth="1"/>
    <col min="17" max="17" width="10" style="27" customWidth="1"/>
    <col min="18" max="18" width="8.875" style="27" customWidth="1"/>
    <col min="19" max="19" width="8.625" style="27" customWidth="1"/>
    <col min="20" max="20" width="13.375" style="1" customWidth="1"/>
    <col min="21" max="16384" width="8.75" style="1"/>
  </cols>
  <sheetData>
    <row r="1" spans="1:20" ht="12.9"/>
    <row r="2" spans="1:20" ht="86.95" customHeight="1"/>
    <row r="3" spans="1:20" ht="23.95" customHeight="1">
      <c r="A3" s="249" t="s">
        <v>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50" t="s">
        <v>1</v>
      </c>
      <c r="R3" s="251" t="s">
        <v>2</v>
      </c>
      <c r="S3" s="250" t="s">
        <v>3</v>
      </c>
      <c r="T3" s="251" t="s">
        <v>4</v>
      </c>
    </row>
    <row r="4" spans="1:20" ht="12.9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50"/>
      <c r="R4" s="251"/>
      <c r="S4" s="250"/>
      <c r="T4" s="251"/>
    </row>
    <row r="5" spans="1:20" ht="13.6">
      <c r="A5" s="28" t="s">
        <v>5</v>
      </c>
      <c r="B5" s="29" t="s">
        <v>6</v>
      </c>
      <c r="C5" s="29" t="s">
        <v>7</v>
      </c>
      <c r="D5" s="29" t="s">
        <v>8</v>
      </c>
      <c r="E5" s="29" t="s">
        <v>9</v>
      </c>
      <c r="F5" s="29" t="s">
        <v>10</v>
      </c>
      <c r="G5" s="29" t="s">
        <v>11</v>
      </c>
      <c r="H5" s="29" t="s">
        <v>12</v>
      </c>
      <c r="I5" s="29" t="s">
        <v>13</v>
      </c>
      <c r="J5" s="29" t="s">
        <v>22</v>
      </c>
      <c r="K5" s="29" t="s">
        <v>23</v>
      </c>
      <c r="L5" s="29" t="s">
        <v>24</v>
      </c>
      <c r="M5" s="29" t="s">
        <v>25</v>
      </c>
      <c r="N5" s="29" t="s">
        <v>26</v>
      </c>
      <c r="O5" s="29" t="s">
        <v>27</v>
      </c>
      <c r="P5" s="29" t="s">
        <v>28</v>
      </c>
      <c r="Q5" s="250"/>
      <c r="R5" s="251"/>
      <c r="S5" s="250"/>
      <c r="T5" s="251"/>
    </row>
    <row r="6" spans="1:20" ht="12.9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</row>
    <row r="7" spans="1:20" ht="25.15">
      <c r="A7" s="6" t="s">
        <v>14</v>
      </c>
      <c r="B7" s="30">
        <f>'1.HD'!C5</f>
        <v>370</v>
      </c>
      <c r="C7" s="31"/>
      <c r="D7" s="32">
        <f>'1.HD'!O15</f>
        <v>350</v>
      </c>
      <c r="E7" s="32">
        <f>'1.HD'!I20</f>
        <v>391</v>
      </c>
      <c r="F7" s="32">
        <f>'1.HD'!K25</f>
        <v>318</v>
      </c>
      <c r="G7" s="32">
        <f>'1.HD'!E30</f>
        <v>354</v>
      </c>
      <c r="H7" s="33">
        <f>'1.HD'!Q35</f>
        <v>365</v>
      </c>
      <c r="I7" s="31"/>
      <c r="J7" s="34">
        <f>'1.HD'!Q45</f>
        <v>303</v>
      </c>
      <c r="K7" s="35"/>
      <c r="L7" s="36"/>
      <c r="M7" s="36"/>
      <c r="N7" s="36"/>
      <c r="O7" s="36"/>
      <c r="P7" s="37"/>
      <c r="Q7" s="38">
        <f t="shared" ref="Q7:Q14" si="0">SUM(B7:P7)</f>
        <v>2451</v>
      </c>
      <c r="R7" s="38">
        <f t="shared" ref="R7:R14" si="1">IF(Q7=0,"",AVERAGE(B7:P7))</f>
        <v>350.14285714285717</v>
      </c>
      <c r="S7" s="39">
        <f>SUM('1.HD'!C4,'1.HD'!O14,'1.HD'!I19,'1.HD'!K24,'1.HD'!E29,'1.HD'!Q34,'1.HD'!Q44)</f>
        <v>18</v>
      </c>
      <c r="T7" s="40">
        <f t="shared" ref="T7:T14" si="2">IF(Q7=0,"",RANK(S7,$S$7:$S$14,0))</f>
        <v>3</v>
      </c>
    </row>
    <row r="8" spans="1:20" ht="25.15">
      <c r="A8" s="12" t="s">
        <v>15</v>
      </c>
      <c r="B8" s="41">
        <f>'1.HD'!E5</f>
        <v>309</v>
      </c>
      <c r="C8" s="42">
        <f>'1.HD'!O10</f>
        <v>290</v>
      </c>
      <c r="D8" s="42">
        <f>'1.HD'!K15</f>
        <v>272</v>
      </c>
      <c r="E8" s="43"/>
      <c r="F8" s="42">
        <f>'1.HD'!E25</f>
        <v>279</v>
      </c>
      <c r="G8" s="43"/>
      <c r="H8" s="44">
        <f>'1.HD'!I35</f>
        <v>354</v>
      </c>
      <c r="I8" s="45">
        <f>'1.HD'!Q40</f>
        <v>337</v>
      </c>
      <c r="J8" s="43"/>
      <c r="K8" s="46">
        <f>'1.HD'!O50</f>
        <v>310</v>
      </c>
      <c r="L8" s="47"/>
      <c r="M8" s="47"/>
      <c r="N8" s="47"/>
      <c r="O8" s="47"/>
      <c r="P8" s="48"/>
      <c r="Q8" s="49">
        <f t="shared" si="0"/>
        <v>2151</v>
      </c>
      <c r="R8" s="49">
        <f t="shared" si="1"/>
        <v>307.28571428571428</v>
      </c>
      <c r="S8" s="50">
        <f>SUM('1.HD'!E4,'1.HD'!O9,'1.HD'!K14,'1.HD'!E24,'1.HD'!I34,'1.HD'!Q39,'1.HD'!O49)</f>
        <v>12.5</v>
      </c>
      <c r="T8" s="51">
        <f t="shared" si="2"/>
        <v>6</v>
      </c>
    </row>
    <row r="9" spans="1:20" ht="25.15">
      <c r="A9" s="18" t="s">
        <v>16</v>
      </c>
      <c r="B9" s="41">
        <f>'1.HD'!I5</f>
        <v>371</v>
      </c>
      <c r="C9" s="42">
        <f>'1.HD'!Q10</f>
        <v>334</v>
      </c>
      <c r="D9" s="43"/>
      <c r="E9" s="42">
        <f>'1.HD'!C20</f>
        <v>364</v>
      </c>
      <c r="F9" s="43"/>
      <c r="G9" s="42">
        <f>'1.HD'!K30</f>
        <v>346</v>
      </c>
      <c r="H9" s="44">
        <f>'1.HD'!E35</f>
        <v>318</v>
      </c>
      <c r="I9" s="45">
        <f>'1.HD'!I40</f>
        <v>315</v>
      </c>
      <c r="J9" s="45">
        <f>'1.HD'!O45</f>
        <v>395</v>
      </c>
      <c r="K9" s="52"/>
      <c r="L9" s="47"/>
      <c r="M9" s="47"/>
      <c r="N9" s="47"/>
      <c r="O9" s="47"/>
      <c r="P9" s="48"/>
      <c r="Q9" s="49">
        <f t="shared" si="0"/>
        <v>2443</v>
      </c>
      <c r="R9" s="49">
        <f t="shared" si="1"/>
        <v>349</v>
      </c>
      <c r="S9" s="50">
        <f>SUM('1.HD'!I4,'1.HD'!Q9,'1.HD'!C19,'1.HD'!K29,'1.HD'!E34,'1.HD'!I39,'1.HD'!O44)</f>
        <v>21</v>
      </c>
      <c r="T9" s="51">
        <f t="shared" si="2"/>
        <v>1</v>
      </c>
    </row>
    <row r="10" spans="1:20" ht="25.15">
      <c r="A10" s="18" t="s">
        <v>17</v>
      </c>
      <c r="B10" s="41">
        <f>'1.HD'!K5</f>
        <v>320</v>
      </c>
      <c r="C10" s="42">
        <f>'1.HD'!C10</f>
        <v>345</v>
      </c>
      <c r="D10" s="42">
        <f>'1.HD'!I15</f>
        <v>314</v>
      </c>
      <c r="E10" s="43"/>
      <c r="F10" s="42">
        <f>'1.HD'!O25</f>
        <v>279</v>
      </c>
      <c r="G10" s="42">
        <f>'1.HD'!Q30</f>
        <v>293</v>
      </c>
      <c r="H10" s="44">
        <f>'1.HD'!O35</f>
        <v>303</v>
      </c>
      <c r="I10" s="43"/>
      <c r="J10" s="45">
        <f>'1.HD'!E45</f>
        <v>319</v>
      </c>
      <c r="K10" s="52"/>
      <c r="L10" s="47"/>
      <c r="M10" s="47"/>
      <c r="N10" s="47"/>
      <c r="O10" s="47"/>
      <c r="P10" s="48"/>
      <c r="Q10" s="49">
        <f t="shared" si="0"/>
        <v>2173</v>
      </c>
      <c r="R10" s="49">
        <f t="shared" si="1"/>
        <v>310.42857142857144</v>
      </c>
      <c r="S10" s="50">
        <f>SUM('1.HD'!K4,'1.HD'!C9,'1.HD'!I14,'1.HD'!O24,'1.HD'!Q29,'1.HD'!O34,'1.HD'!E44)</f>
        <v>15</v>
      </c>
      <c r="T10" s="51">
        <f t="shared" si="2"/>
        <v>5</v>
      </c>
    </row>
    <row r="11" spans="1:20" ht="25.15">
      <c r="A11" s="18" t="s">
        <v>18</v>
      </c>
      <c r="B11" s="41">
        <f>'1.HD'!Q5</f>
        <v>386</v>
      </c>
      <c r="C11" s="43"/>
      <c r="D11" s="42">
        <f>'1.HD'!C15</f>
        <v>369</v>
      </c>
      <c r="E11" s="42">
        <f>'1.HD'!K20</f>
        <v>339</v>
      </c>
      <c r="F11" s="43"/>
      <c r="G11" s="42">
        <f>'1.HD'!I30</f>
        <v>350</v>
      </c>
      <c r="H11" s="44">
        <f>'1.HD'!K35</f>
        <v>356</v>
      </c>
      <c r="I11" s="45">
        <f>'1.HD'!E40</f>
        <v>326</v>
      </c>
      <c r="J11" s="45">
        <f>'1.HD'!C45</f>
        <v>311</v>
      </c>
      <c r="K11" s="52"/>
      <c r="L11" s="47"/>
      <c r="M11" s="47"/>
      <c r="N11" s="47"/>
      <c r="O11" s="47"/>
      <c r="P11" s="48"/>
      <c r="Q11" s="49">
        <f t="shared" si="0"/>
        <v>2437</v>
      </c>
      <c r="R11" s="49">
        <f t="shared" si="1"/>
        <v>348.14285714285717</v>
      </c>
      <c r="S11" s="50">
        <f>SUM('1.HD'!Q4,'1.HD'!C14,'1.HD'!K19,'1.HD'!I29,'1.HD'!K34,'1.HD'!E39,'1.HD'!C44)</f>
        <v>18.5</v>
      </c>
      <c r="T11" s="51">
        <f t="shared" si="2"/>
        <v>2</v>
      </c>
    </row>
    <row r="12" spans="1:20" ht="25.15">
      <c r="A12" s="19" t="s">
        <v>19</v>
      </c>
      <c r="B12" s="41">
        <f>'1.HD'!O5</f>
        <v>372</v>
      </c>
      <c r="C12" s="42">
        <f>'1.HD'!E10</f>
        <v>308</v>
      </c>
      <c r="D12" s="43"/>
      <c r="E12" s="42">
        <f>'1.HD'!Q20</f>
        <v>360</v>
      </c>
      <c r="F12" s="42">
        <f>'1.HD'!I25</f>
        <v>322</v>
      </c>
      <c r="G12" s="43"/>
      <c r="H12" s="44">
        <f>'1.HD'!C35</f>
        <v>369</v>
      </c>
      <c r="I12" s="45">
        <f>'1.HD'!O40</f>
        <v>263</v>
      </c>
      <c r="J12" s="45">
        <f>'1.HD'!K45</f>
        <v>386</v>
      </c>
      <c r="K12" s="52"/>
      <c r="L12" s="47"/>
      <c r="M12" s="47"/>
      <c r="N12" s="47"/>
      <c r="O12" s="47"/>
      <c r="P12" s="48"/>
      <c r="Q12" s="49">
        <f t="shared" si="0"/>
        <v>2380</v>
      </c>
      <c r="R12" s="49">
        <f t="shared" si="1"/>
        <v>340</v>
      </c>
      <c r="S12" s="50">
        <f>SUM('1.HD'!O4,'1.HD'!E9,'1.HD'!Q19,'1.HD'!I24,'1.HD'!C34,'1.HD'!O39,'1.HD'!K44)</f>
        <v>16</v>
      </c>
      <c r="T12" s="51">
        <f t="shared" si="2"/>
        <v>4</v>
      </c>
    </row>
    <row r="13" spans="1:20" ht="25.15">
      <c r="A13" s="20" t="s">
        <v>20</v>
      </c>
      <c r="B13" s="53"/>
      <c r="C13" s="42">
        <f>'1.HD'!K10</f>
        <v>298</v>
      </c>
      <c r="D13" s="42">
        <f>'1.HD'!Q15</f>
        <v>347</v>
      </c>
      <c r="E13" s="42">
        <f>'1.HD'!E20</f>
        <v>302</v>
      </c>
      <c r="F13" s="42">
        <f>'1.HD'!C25</f>
        <v>275</v>
      </c>
      <c r="G13" s="42">
        <f>'1.HD'!O30</f>
        <v>320</v>
      </c>
      <c r="H13" s="54"/>
      <c r="I13" s="45">
        <f>'1.HD'!C40</f>
        <v>304</v>
      </c>
      <c r="J13" s="45">
        <f>'1.HD'!I45</f>
        <v>259</v>
      </c>
      <c r="K13" s="52"/>
      <c r="L13" s="47"/>
      <c r="M13" s="47"/>
      <c r="N13" s="47"/>
      <c r="O13" s="47"/>
      <c r="P13" s="48"/>
      <c r="Q13" s="55">
        <f t="shared" si="0"/>
        <v>2105</v>
      </c>
      <c r="R13" s="55">
        <f t="shared" si="1"/>
        <v>300.71428571428572</v>
      </c>
      <c r="S13" s="50">
        <f>SUM('1.HD'!K9,'1.HD'!Q14,'1.HD'!E19,'1.HD'!C24,'1.HD'!O29,'1.HD'!C39,'1.HD'!I44)</f>
        <v>9</v>
      </c>
      <c r="T13" s="51">
        <f t="shared" si="2"/>
        <v>7</v>
      </c>
    </row>
    <row r="14" spans="1:20" ht="25.15">
      <c r="A14" s="21" t="s">
        <v>21</v>
      </c>
      <c r="B14" s="56"/>
      <c r="C14" s="57">
        <f>'1.HD'!I10</f>
        <v>264</v>
      </c>
      <c r="D14" s="57">
        <f>'1.HD'!E15</f>
        <v>259</v>
      </c>
      <c r="E14" s="57">
        <f>'1.HD'!O20</f>
        <v>237</v>
      </c>
      <c r="F14" s="57">
        <f>'1.HD'!Q25</f>
        <v>273</v>
      </c>
      <c r="G14" s="57">
        <f>'1.HD'!C30</f>
        <v>253</v>
      </c>
      <c r="H14" s="58"/>
      <c r="I14" s="59">
        <f>'1.HD'!K40</f>
        <v>232</v>
      </c>
      <c r="J14" s="60"/>
      <c r="K14" s="61">
        <f>'1.HD'!Q50</f>
        <v>199</v>
      </c>
      <c r="L14" s="62"/>
      <c r="M14" s="62"/>
      <c r="N14" s="62"/>
      <c r="O14" s="62"/>
      <c r="P14" s="63"/>
      <c r="Q14" s="64">
        <f t="shared" si="0"/>
        <v>1717</v>
      </c>
      <c r="R14" s="64">
        <f t="shared" si="1"/>
        <v>245.28571428571428</v>
      </c>
      <c r="S14" s="65">
        <f>SUM('1.HD'!I9,'1.HD'!E14,'1.HD'!O19,'1.HD'!Q24,'1.HD'!C29,'1.HD'!K39,'1.HD'!Q49)</f>
        <v>2</v>
      </c>
      <c r="T14" s="66">
        <f t="shared" si="2"/>
        <v>8</v>
      </c>
    </row>
    <row r="15" spans="1:20" ht="12.9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8"/>
      <c r="R15" s="68"/>
      <c r="S15" s="68"/>
      <c r="T15" s="67"/>
    </row>
    <row r="16" spans="1:20" ht="98.5" customHeight="1">
      <c r="A16" s="69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8"/>
      <c r="S16" s="68">
        <f>SUM(S7:S15)</f>
        <v>112</v>
      </c>
      <c r="T16" s="67"/>
    </row>
    <row r="17" ht="13.6" customHeight="1"/>
    <row r="18" ht="24.8" customHeight="1"/>
    <row r="19" ht="12.9"/>
    <row r="20" ht="3.1" customHeight="1"/>
    <row r="28" ht="65.25" customHeight="1"/>
    <row r="29" ht="37.200000000000003" customHeight="1"/>
    <row r="30" ht="13.6" customHeight="1"/>
    <row r="31" ht="25.5" customHeight="1"/>
    <row r="32" ht="12.9"/>
    <row r="33" ht="3.1" customHeight="1"/>
  </sheetData>
  <sheetProtection sheet="1"/>
  <mergeCells count="6">
    <mergeCell ref="A6:T6"/>
    <mergeCell ref="A3:P4"/>
    <mergeCell ref="Q3:Q5"/>
    <mergeCell ref="R3:R5"/>
    <mergeCell ref="S3:S5"/>
    <mergeCell ref="T3:T5"/>
  </mergeCells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7"/>
  <sheetViews>
    <sheetView zoomScaleSheetLayoutView="100" workbookViewId="0">
      <selection activeCell="N36" sqref="N36"/>
    </sheetView>
  </sheetViews>
  <sheetFormatPr defaultColWidth="8.75" defaultRowHeight="12.9"/>
  <cols>
    <col min="1" max="1" width="8.75" style="1"/>
    <col min="2" max="2" width="17.75" style="1" customWidth="1"/>
    <col min="3" max="3" width="5.75" style="1" customWidth="1"/>
    <col min="4" max="4" width="1.25" style="1" customWidth="1"/>
    <col min="5" max="5" width="5.75" style="1" customWidth="1"/>
    <col min="6" max="6" width="18.25" style="1" customWidth="1"/>
    <col min="7" max="7" width="1.75" style="1" customWidth="1"/>
    <col min="8" max="8" width="17.25" style="1" customWidth="1"/>
    <col min="9" max="9" width="5.75" style="1" customWidth="1"/>
    <col min="10" max="10" width="1.25" style="1" customWidth="1"/>
    <col min="11" max="11" width="5.75" style="1" customWidth="1"/>
    <col min="12" max="12" width="18" style="1" customWidth="1"/>
    <col min="13" max="13" width="1.75" style="1" customWidth="1"/>
    <col min="14" max="14" width="17.875" style="1" customWidth="1"/>
    <col min="15" max="15" width="5.75" style="1" customWidth="1"/>
    <col min="16" max="16" width="1.25" style="1" customWidth="1"/>
    <col min="17" max="17" width="5.75" style="1" customWidth="1"/>
    <col min="18" max="18" width="17.375" style="1" customWidth="1"/>
    <col min="19" max="35" width="8.75" style="1"/>
    <col min="36" max="44" width="15.75" style="1" customWidth="1"/>
    <col min="45" max="16384" width="8.75" style="1"/>
  </cols>
  <sheetData>
    <row r="1" spans="1:43" ht="64.900000000000006" customHeight="1"/>
    <row r="2" spans="1:43" ht="18" customHeight="1">
      <c r="A2" s="67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3" spans="1:43" ht="10.050000000000001" customHeight="1">
      <c r="A3" s="67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</row>
    <row r="4" spans="1:43" ht="20.05" customHeight="1">
      <c r="A4" s="254" t="s">
        <v>6</v>
      </c>
      <c r="B4" s="252" t="s">
        <v>14</v>
      </c>
      <c r="C4" s="71">
        <v>3</v>
      </c>
      <c r="D4" s="71" t="e">
        <f>#N/A</f>
        <v>#N/A</v>
      </c>
      <c r="E4" s="71">
        <v>1</v>
      </c>
      <c r="F4" s="252" t="s">
        <v>15</v>
      </c>
      <c r="G4" s="72"/>
      <c r="H4" s="252" t="s">
        <v>16</v>
      </c>
      <c r="I4" s="71">
        <v>4</v>
      </c>
      <c r="J4" s="73" t="s">
        <v>29</v>
      </c>
      <c r="K4" s="71">
        <v>0</v>
      </c>
      <c r="L4" s="252" t="s">
        <v>17</v>
      </c>
      <c r="M4" s="72"/>
      <c r="N4" s="255" t="s">
        <v>19</v>
      </c>
      <c r="O4" s="71">
        <v>1</v>
      </c>
      <c r="P4" s="73" t="s">
        <v>29</v>
      </c>
      <c r="Q4" s="71">
        <v>3</v>
      </c>
      <c r="R4" s="252" t="s">
        <v>18</v>
      </c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J4" s="74" t="e">
        <f>#N/A</f>
        <v>#N/A</v>
      </c>
      <c r="AK4" s="74" t="e">
        <f>#N/A</f>
        <v>#N/A</v>
      </c>
      <c r="AL4" s="74" t="e">
        <f>#N/A</f>
        <v>#N/A</v>
      </c>
      <c r="AM4" s="74" t="e">
        <f>#N/A</f>
        <v>#N/A</v>
      </c>
      <c r="AN4" s="74" t="e">
        <f>#N/A</f>
        <v>#N/A</v>
      </c>
      <c r="AO4" s="74" t="e">
        <f>#N/A</f>
        <v>#N/A</v>
      </c>
      <c r="AP4" s="74" t="e">
        <f>#N/A</f>
        <v>#N/A</v>
      </c>
      <c r="AQ4" s="74" t="e">
        <f>#N/A</f>
        <v>#N/A</v>
      </c>
    </row>
    <row r="5" spans="1:43" ht="20.05" customHeight="1">
      <c r="A5" s="254"/>
      <c r="B5" s="252"/>
      <c r="C5" s="75">
        <v>370</v>
      </c>
      <c r="D5" s="76" t="s">
        <v>30</v>
      </c>
      <c r="E5" s="75">
        <v>309</v>
      </c>
      <c r="F5" s="252"/>
      <c r="G5" s="72"/>
      <c r="H5" s="252"/>
      <c r="I5" s="75">
        <v>371</v>
      </c>
      <c r="J5" s="76" t="s">
        <v>30</v>
      </c>
      <c r="K5" s="75">
        <v>320</v>
      </c>
      <c r="L5" s="252"/>
      <c r="M5" s="72"/>
      <c r="N5" s="255"/>
      <c r="O5" s="75">
        <v>372</v>
      </c>
      <c r="P5" s="76" t="s">
        <v>30</v>
      </c>
      <c r="Q5" s="75">
        <v>386</v>
      </c>
      <c r="R5" s="252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J5" s="1" t="e">
        <f>#N/A</f>
        <v>#N/A</v>
      </c>
      <c r="AK5" s="1" t="e">
        <f>#N/A</f>
        <v>#N/A</v>
      </c>
      <c r="AL5" s="1" t="e">
        <f>#N/A</f>
        <v>#N/A</v>
      </c>
      <c r="AM5" s="1" t="e">
        <f>#N/A</f>
        <v>#N/A</v>
      </c>
      <c r="AN5" s="1" t="e">
        <f>#N/A</f>
        <v>#N/A</v>
      </c>
      <c r="AO5" s="1" t="e">
        <f>#N/A</f>
        <v>#N/A</v>
      </c>
      <c r="AP5" s="1" t="e">
        <f>#N/A</f>
        <v>#N/A</v>
      </c>
      <c r="AQ5" s="1" t="e">
        <f>#N/A</f>
        <v>#N/A</v>
      </c>
    </row>
    <row r="6" spans="1:43" ht="17.149999999999999" customHeight="1">
      <c r="A6" s="254"/>
      <c r="B6" s="77" t="s">
        <v>31</v>
      </c>
      <c r="C6" s="78">
        <v>157</v>
      </c>
      <c r="D6" s="79"/>
      <c r="E6" s="78">
        <v>169</v>
      </c>
      <c r="F6" s="80" t="s">
        <v>32</v>
      </c>
      <c r="G6" s="72"/>
      <c r="H6" s="77" t="s">
        <v>33</v>
      </c>
      <c r="I6" s="78">
        <v>195</v>
      </c>
      <c r="J6" s="79"/>
      <c r="K6" s="78">
        <v>151</v>
      </c>
      <c r="L6" s="80" t="s">
        <v>34</v>
      </c>
      <c r="M6" s="72"/>
      <c r="N6" s="81" t="s">
        <v>35</v>
      </c>
      <c r="O6" s="78">
        <v>175</v>
      </c>
      <c r="P6" s="79"/>
      <c r="Q6" s="78">
        <v>207</v>
      </c>
      <c r="R6" s="80" t="s">
        <v>36</v>
      </c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J6" s="1" t="e">
        <f>#N/A</f>
        <v>#N/A</v>
      </c>
      <c r="AK6" s="1" t="e">
        <f>#N/A</f>
        <v>#N/A</v>
      </c>
      <c r="AL6" s="1" t="e">
        <f>#N/A</f>
        <v>#N/A</v>
      </c>
      <c r="AM6" s="1" t="e">
        <f>#N/A</f>
        <v>#N/A</v>
      </c>
      <c r="AN6" s="1" t="e">
        <f>#N/A</f>
        <v>#N/A</v>
      </c>
      <c r="AO6" s="1" t="e">
        <f>#N/A</f>
        <v>#N/A</v>
      </c>
      <c r="AP6" s="1" t="e">
        <f>#N/A</f>
        <v>#N/A</v>
      </c>
      <c r="AQ6" s="1" t="e">
        <f>#N/A</f>
        <v>#N/A</v>
      </c>
    </row>
    <row r="7" spans="1:43" ht="17.149999999999999" customHeight="1">
      <c r="A7" s="254"/>
      <c r="B7" s="77" t="s">
        <v>37</v>
      </c>
      <c r="C7" s="78">
        <v>213</v>
      </c>
      <c r="D7" s="82"/>
      <c r="E7" s="78">
        <v>140</v>
      </c>
      <c r="F7" s="80" t="s">
        <v>38</v>
      </c>
      <c r="G7" s="72"/>
      <c r="H7" s="77" t="s">
        <v>39</v>
      </c>
      <c r="I7" s="78">
        <v>176</v>
      </c>
      <c r="J7" s="82"/>
      <c r="K7" s="78">
        <v>169</v>
      </c>
      <c r="L7" s="80" t="s">
        <v>40</v>
      </c>
      <c r="M7" s="72"/>
      <c r="N7" s="77" t="s">
        <v>41</v>
      </c>
      <c r="O7" s="78">
        <v>197</v>
      </c>
      <c r="P7" s="82"/>
      <c r="Q7" s="78">
        <v>179</v>
      </c>
      <c r="R7" s="80" t="s">
        <v>42</v>
      </c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J7" s="1" t="e">
        <f>#N/A</f>
        <v>#N/A</v>
      </c>
      <c r="AK7" s="1" t="e">
        <f>#N/A</f>
        <v>#N/A</v>
      </c>
      <c r="AL7" s="1" t="e">
        <f>#N/A</f>
        <v>#N/A</v>
      </c>
      <c r="AM7" s="1" t="e">
        <f>#N/A</f>
        <v>#N/A</v>
      </c>
      <c r="AN7" s="1" t="e">
        <f>#N/A</f>
        <v>#N/A</v>
      </c>
      <c r="AO7" s="1" t="e">
        <f>#N/A</f>
        <v>#N/A</v>
      </c>
      <c r="AP7" s="1" t="e">
        <f>#N/A</f>
        <v>#N/A</v>
      </c>
      <c r="AQ7" s="1" t="e">
        <f>#N/A</f>
        <v>#N/A</v>
      </c>
    </row>
    <row r="8" spans="1:43" ht="10.050000000000001" customHeight="1">
      <c r="A8" s="83"/>
      <c r="B8" s="72"/>
      <c r="C8" s="72"/>
      <c r="D8" s="72"/>
      <c r="E8" s="72"/>
      <c r="F8" s="72"/>
      <c r="G8" s="72"/>
      <c r="H8" s="72"/>
      <c r="I8" s="84"/>
      <c r="J8" s="72"/>
      <c r="K8" s="72"/>
      <c r="L8" s="72"/>
      <c r="M8" s="72"/>
      <c r="N8" s="72"/>
      <c r="O8" s="72"/>
      <c r="P8" s="72"/>
      <c r="Q8" s="72"/>
      <c r="R8" s="72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J8" s="1" t="e">
        <f>#N/A</f>
        <v>#N/A</v>
      </c>
      <c r="AK8" s="1" t="e">
        <f>#N/A</f>
        <v>#N/A</v>
      </c>
      <c r="AL8" s="1" t="e">
        <f>#N/A</f>
        <v>#N/A</v>
      </c>
      <c r="AM8" s="1" t="e">
        <f>#N/A</f>
        <v>#N/A</v>
      </c>
      <c r="AN8" s="1" t="e">
        <f>#N/A</f>
        <v>#N/A</v>
      </c>
      <c r="AO8" s="1" t="e">
        <f>#N/A</f>
        <v>#N/A</v>
      </c>
      <c r="AP8" s="1" t="e">
        <f>#N/A</f>
        <v>#N/A</v>
      </c>
      <c r="AQ8" s="1" t="e">
        <f>#N/A</f>
        <v>#N/A</v>
      </c>
    </row>
    <row r="9" spans="1:43" ht="20.05" customHeight="1">
      <c r="A9" s="254" t="s">
        <v>7</v>
      </c>
      <c r="B9" s="252" t="s">
        <v>17</v>
      </c>
      <c r="C9" s="71">
        <v>4</v>
      </c>
      <c r="D9" s="73" t="s">
        <v>29</v>
      </c>
      <c r="E9" s="71">
        <v>0</v>
      </c>
      <c r="F9" s="252" t="s">
        <v>19</v>
      </c>
      <c r="G9" s="72"/>
      <c r="H9" s="252" t="s">
        <v>21</v>
      </c>
      <c r="I9" s="71">
        <v>1</v>
      </c>
      <c r="J9" s="73" t="s">
        <v>29</v>
      </c>
      <c r="K9" s="71">
        <v>3</v>
      </c>
      <c r="L9" s="252" t="s">
        <v>20</v>
      </c>
      <c r="M9" s="72"/>
      <c r="N9" s="252" t="s">
        <v>15</v>
      </c>
      <c r="O9" s="71">
        <v>0</v>
      </c>
      <c r="P9" s="73" t="s">
        <v>29</v>
      </c>
      <c r="Q9" s="71">
        <v>4</v>
      </c>
      <c r="R9" s="252" t="s">
        <v>16</v>
      </c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</row>
    <row r="10" spans="1:43" ht="20.05" customHeight="1">
      <c r="A10" s="254"/>
      <c r="B10" s="252"/>
      <c r="C10" s="75">
        <v>345</v>
      </c>
      <c r="D10" s="76" t="s">
        <v>30</v>
      </c>
      <c r="E10" s="75">
        <v>308</v>
      </c>
      <c r="F10" s="252"/>
      <c r="G10" s="72"/>
      <c r="H10" s="252"/>
      <c r="I10" s="75">
        <v>264</v>
      </c>
      <c r="J10" s="76" t="s">
        <v>30</v>
      </c>
      <c r="K10" s="75">
        <v>298</v>
      </c>
      <c r="L10" s="252"/>
      <c r="M10" s="72"/>
      <c r="N10" s="252"/>
      <c r="O10" s="75">
        <v>290</v>
      </c>
      <c r="P10" s="76" t="s">
        <v>30</v>
      </c>
      <c r="Q10" s="75">
        <v>334</v>
      </c>
      <c r="R10" s="252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</row>
    <row r="11" spans="1:43" ht="17.149999999999999" customHeight="1">
      <c r="A11" s="254"/>
      <c r="B11" s="77" t="s">
        <v>34</v>
      </c>
      <c r="C11" s="78">
        <v>152</v>
      </c>
      <c r="D11" s="79"/>
      <c r="E11" s="78">
        <v>140</v>
      </c>
      <c r="F11" s="80" t="s">
        <v>35</v>
      </c>
      <c r="G11" s="72"/>
      <c r="H11" s="77" t="s">
        <v>43</v>
      </c>
      <c r="I11" s="78">
        <v>113</v>
      </c>
      <c r="J11" s="79"/>
      <c r="K11" s="78">
        <v>152</v>
      </c>
      <c r="L11" s="80" t="s">
        <v>44</v>
      </c>
      <c r="M11" s="72"/>
      <c r="N11" s="77" t="s">
        <v>32</v>
      </c>
      <c r="O11" s="78">
        <v>167</v>
      </c>
      <c r="P11" s="79"/>
      <c r="Q11" s="78">
        <v>168</v>
      </c>
      <c r="R11" s="80" t="s">
        <v>33</v>
      </c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</row>
    <row r="12" spans="1:43" ht="17.149999999999999" customHeight="1">
      <c r="A12" s="254"/>
      <c r="B12" s="77" t="s">
        <v>40</v>
      </c>
      <c r="C12" s="78">
        <v>193</v>
      </c>
      <c r="D12" s="82"/>
      <c r="E12" s="78">
        <v>168</v>
      </c>
      <c r="F12" s="80" t="s">
        <v>41</v>
      </c>
      <c r="G12" s="72"/>
      <c r="H12" s="77" t="s">
        <v>45</v>
      </c>
      <c r="I12" s="78">
        <v>151</v>
      </c>
      <c r="J12" s="82"/>
      <c r="K12" s="78">
        <v>146</v>
      </c>
      <c r="L12" s="80" t="s">
        <v>46</v>
      </c>
      <c r="M12" s="72"/>
      <c r="N12" s="77" t="s">
        <v>38</v>
      </c>
      <c r="O12" s="78">
        <v>123</v>
      </c>
      <c r="P12" s="82"/>
      <c r="Q12" s="78">
        <v>166</v>
      </c>
      <c r="R12" s="80" t="s">
        <v>39</v>
      </c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</row>
    <row r="13" spans="1:43" ht="10.050000000000001" customHeight="1">
      <c r="A13" s="83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</row>
    <row r="14" spans="1:43" ht="20.05" customHeight="1">
      <c r="A14" s="254" t="s">
        <v>8</v>
      </c>
      <c r="B14" s="252" t="s">
        <v>18</v>
      </c>
      <c r="C14" s="71">
        <v>4</v>
      </c>
      <c r="D14" s="73" t="s">
        <v>29</v>
      </c>
      <c r="E14" s="71">
        <v>0</v>
      </c>
      <c r="F14" s="252" t="s">
        <v>21</v>
      </c>
      <c r="G14" s="72"/>
      <c r="H14" s="252" t="s">
        <v>17</v>
      </c>
      <c r="I14" s="71">
        <v>4</v>
      </c>
      <c r="J14" s="73" t="s">
        <v>29</v>
      </c>
      <c r="K14" s="71">
        <v>0</v>
      </c>
      <c r="L14" s="252" t="s">
        <v>15</v>
      </c>
      <c r="M14" s="72"/>
      <c r="N14" s="252" t="s">
        <v>14</v>
      </c>
      <c r="O14" s="71">
        <v>3</v>
      </c>
      <c r="P14" s="73" t="s">
        <v>29</v>
      </c>
      <c r="Q14" s="71">
        <v>1</v>
      </c>
      <c r="R14" s="252" t="s">
        <v>20</v>
      </c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</row>
    <row r="15" spans="1:43" ht="20.05" customHeight="1">
      <c r="A15" s="254"/>
      <c r="B15" s="252"/>
      <c r="C15" s="75">
        <v>369</v>
      </c>
      <c r="D15" s="76" t="s">
        <v>30</v>
      </c>
      <c r="E15" s="75">
        <v>259</v>
      </c>
      <c r="F15" s="252"/>
      <c r="G15" s="72"/>
      <c r="H15" s="252"/>
      <c r="I15" s="75">
        <v>314</v>
      </c>
      <c r="J15" s="76" t="s">
        <v>30</v>
      </c>
      <c r="K15" s="75">
        <v>272</v>
      </c>
      <c r="L15" s="252"/>
      <c r="M15" s="72"/>
      <c r="N15" s="252"/>
      <c r="O15" s="75">
        <v>350</v>
      </c>
      <c r="P15" s="76" t="s">
        <v>30</v>
      </c>
      <c r="Q15" s="75">
        <v>347</v>
      </c>
      <c r="R15" s="252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</row>
    <row r="16" spans="1:43" ht="17.149999999999999" customHeight="1">
      <c r="A16" s="254"/>
      <c r="B16" s="77" t="s">
        <v>36</v>
      </c>
      <c r="C16" s="78">
        <v>167</v>
      </c>
      <c r="D16" s="79"/>
      <c r="E16" s="78">
        <v>94</v>
      </c>
      <c r="F16" s="80" t="s">
        <v>43</v>
      </c>
      <c r="G16" s="72"/>
      <c r="H16" s="77" t="s">
        <v>34</v>
      </c>
      <c r="I16" s="78">
        <v>159</v>
      </c>
      <c r="J16" s="79"/>
      <c r="K16" s="78">
        <v>135</v>
      </c>
      <c r="L16" s="80" t="s">
        <v>32</v>
      </c>
      <c r="M16" s="72"/>
      <c r="N16" s="77" t="s">
        <v>31</v>
      </c>
      <c r="O16" s="78">
        <v>170</v>
      </c>
      <c r="P16" s="79"/>
      <c r="Q16" s="78">
        <v>208</v>
      </c>
      <c r="R16" s="80" t="s">
        <v>44</v>
      </c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</row>
    <row r="17" spans="1:33" ht="17.149999999999999" customHeight="1">
      <c r="A17" s="254"/>
      <c r="B17" s="77" t="s">
        <v>42</v>
      </c>
      <c r="C17" s="78">
        <v>202</v>
      </c>
      <c r="D17" s="82"/>
      <c r="E17" s="78">
        <v>165</v>
      </c>
      <c r="F17" s="80" t="s">
        <v>45</v>
      </c>
      <c r="G17" s="72"/>
      <c r="H17" s="77" t="s">
        <v>40</v>
      </c>
      <c r="I17" s="78">
        <v>155</v>
      </c>
      <c r="J17" s="82"/>
      <c r="K17" s="78">
        <v>137</v>
      </c>
      <c r="L17" s="80" t="s">
        <v>38</v>
      </c>
      <c r="M17" s="72"/>
      <c r="N17" s="77" t="s">
        <v>37</v>
      </c>
      <c r="O17" s="78">
        <v>180</v>
      </c>
      <c r="P17" s="82"/>
      <c r="Q17" s="78">
        <v>139</v>
      </c>
      <c r="R17" s="80" t="s">
        <v>46</v>
      </c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</row>
    <row r="18" spans="1:33" ht="10.050000000000001" customHeight="1">
      <c r="A18" s="83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</row>
    <row r="19" spans="1:33" ht="20.05" customHeight="1">
      <c r="A19" s="254" t="s">
        <v>9</v>
      </c>
      <c r="B19" s="252" t="s">
        <v>16</v>
      </c>
      <c r="C19" s="71">
        <v>4</v>
      </c>
      <c r="D19" s="73" t="s">
        <v>29</v>
      </c>
      <c r="E19" s="71">
        <v>0</v>
      </c>
      <c r="F19" s="252" t="s">
        <v>20</v>
      </c>
      <c r="G19" s="72"/>
      <c r="H19" s="252" t="s">
        <v>14</v>
      </c>
      <c r="I19" s="71">
        <v>3</v>
      </c>
      <c r="J19" s="73" t="s">
        <v>29</v>
      </c>
      <c r="K19" s="71">
        <v>1</v>
      </c>
      <c r="L19" s="252" t="s">
        <v>18</v>
      </c>
      <c r="M19" s="72"/>
      <c r="N19" s="252" t="s">
        <v>21</v>
      </c>
      <c r="O19" s="71">
        <v>0</v>
      </c>
      <c r="P19" s="73" t="s">
        <v>29</v>
      </c>
      <c r="Q19" s="71">
        <v>4</v>
      </c>
      <c r="R19" s="252" t="s">
        <v>19</v>
      </c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</row>
    <row r="20" spans="1:33" ht="20.05" customHeight="1">
      <c r="A20" s="254"/>
      <c r="B20" s="252"/>
      <c r="C20" s="75">
        <v>364</v>
      </c>
      <c r="D20" s="76" t="s">
        <v>30</v>
      </c>
      <c r="E20" s="75">
        <v>302</v>
      </c>
      <c r="F20" s="252"/>
      <c r="G20" s="72"/>
      <c r="H20" s="252"/>
      <c r="I20" s="75">
        <v>391</v>
      </c>
      <c r="J20" s="76" t="s">
        <v>30</v>
      </c>
      <c r="K20" s="75">
        <v>339</v>
      </c>
      <c r="L20" s="252"/>
      <c r="M20" s="72"/>
      <c r="N20" s="252"/>
      <c r="O20" s="75">
        <v>237</v>
      </c>
      <c r="P20" s="76" t="s">
        <v>30</v>
      </c>
      <c r="Q20" s="75">
        <v>360</v>
      </c>
      <c r="R20" s="252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</row>
    <row r="21" spans="1:33" ht="17.149999999999999" customHeight="1">
      <c r="A21" s="254"/>
      <c r="B21" s="77" t="s">
        <v>33</v>
      </c>
      <c r="C21" s="78">
        <v>180</v>
      </c>
      <c r="D21" s="79"/>
      <c r="E21" s="78">
        <v>150</v>
      </c>
      <c r="F21" s="80" t="s">
        <v>44</v>
      </c>
      <c r="G21" s="72"/>
      <c r="H21" s="77" t="s">
        <v>31</v>
      </c>
      <c r="I21" s="78">
        <v>194</v>
      </c>
      <c r="J21" s="79"/>
      <c r="K21" s="78">
        <v>141</v>
      </c>
      <c r="L21" s="80" t="s">
        <v>36</v>
      </c>
      <c r="M21" s="72"/>
      <c r="N21" s="77" t="s">
        <v>43</v>
      </c>
      <c r="O21" s="78">
        <v>119</v>
      </c>
      <c r="P21" s="79"/>
      <c r="Q21" s="78">
        <v>166</v>
      </c>
      <c r="R21" s="80" t="s">
        <v>35</v>
      </c>
      <c r="S21" s="67"/>
      <c r="T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</row>
    <row r="22" spans="1:33" ht="17.149999999999999" customHeight="1">
      <c r="A22" s="254"/>
      <c r="B22" s="77" t="s">
        <v>39</v>
      </c>
      <c r="C22" s="78">
        <v>184</v>
      </c>
      <c r="D22" s="82"/>
      <c r="E22" s="78">
        <v>152</v>
      </c>
      <c r="F22" s="80" t="s">
        <v>46</v>
      </c>
      <c r="G22" s="72"/>
      <c r="H22" s="77" t="s">
        <v>37</v>
      </c>
      <c r="I22" s="78">
        <v>197</v>
      </c>
      <c r="J22" s="82"/>
      <c r="K22" s="78">
        <v>198</v>
      </c>
      <c r="L22" s="80" t="s">
        <v>47</v>
      </c>
      <c r="M22" s="72"/>
      <c r="N22" s="77" t="s">
        <v>45</v>
      </c>
      <c r="O22" s="78">
        <v>118</v>
      </c>
      <c r="P22" s="82"/>
      <c r="Q22" s="78">
        <v>194</v>
      </c>
      <c r="R22" s="80" t="s">
        <v>41</v>
      </c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</row>
    <row r="23" spans="1:33" ht="10.050000000000001" customHeight="1">
      <c r="A23" s="83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</row>
    <row r="24" spans="1:33" ht="20.05" customHeight="1">
      <c r="A24" s="254" t="s">
        <v>10</v>
      </c>
      <c r="B24" s="252" t="s">
        <v>20</v>
      </c>
      <c r="C24" s="71">
        <v>1</v>
      </c>
      <c r="D24" s="73" t="s">
        <v>29</v>
      </c>
      <c r="E24" s="71">
        <v>3</v>
      </c>
      <c r="F24" s="252" t="s">
        <v>15</v>
      </c>
      <c r="G24" s="72"/>
      <c r="H24" s="252" t="s">
        <v>19</v>
      </c>
      <c r="I24" s="71">
        <v>3</v>
      </c>
      <c r="J24" s="73" t="s">
        <v>29</v>
      </c>
      <c r="K24" s="71">
        <v>1</v>
      </c>
      <c r="L24" s="252" t="s">
        <v>14</v>
      </c>
      <c r="M24" s="72"/>
      <c r="N24" s="252" t="s">
        <v>17</v>
      </c>
      <c r="O24" s="71">
        <v>3</v>
      </c>
      <c r="P24" s="73" t="s">
        <v>29</v>
      </c>
      <c r="Q24" s="71">
        <v>1</v>
      </c>
      <c r="R24" s="252" t="s">
        <v>21</v>
      </c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</row>
    <row r="25" spans="1:33" ht="20.05" customHeight="1">
      <c r="A25" s="254"/>
      <c r="B25" s="252"/>
      <c r="C25" s="75">
        <v>275</v>
      </c>
      <c r="D25" s="76" t="s">
        <v>30</v>
      </c>
      <c r="E25" s="75">
        <v>279</v>
      </c>
      <c r="F25" s="252"/>
      <c r="G25" s="72"/>
      <c r="H25" s="252"/>
      <c r="I25" s="75">
        <v>322</v>
      </c>
      <c r="J25" s="76" t="s">
        <v>30</v>
      </c>
      <c r="K25" s="75">
        <v>318</v>
      </c>
      <c r="L25" s="252"/>
      <c r="M25" s="72"/>
      <c r="N25" s="252"/>
      <c r="O25" s="75">
        <v>279</v>
      </c>
      <c r="P25" s="76" t="s">
        <v>30</v>
      </c>
      <c r="Q25" s="75">
        <v>273</v>
      </c>
      <c r="R25" s="252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</row>
    <row r="26" spans="1:33" ht="17.149999999999999" customHeight="1">
      <c r="A26" s="254"/>
      <c r="B26" s="77" t="s">
        <v>44</v>
      </c>
      <c r="C26" s="78">
        <v>123</v>
      </c>
      <c r="D26" s="79"/>
      <c r="E26" s="78">
        <v>172</v>
      </c>
      <c r="F26" s="80" t="s">
        <v>32</v>
      </c>
      <c r="G26" s="72"/>
      <c r="H26" s="77" t="s">
        <v>35</v>
      </c>
      <c r="I26" s="78">
        <v>159</v>
      </c>
      <c r="J26" s="79"/>
      <c r="K26" s="78">
        <v>140</v>
      </c>
      <c r="L26" s="80" t="s">
        <v>31</v>
      </c>
      <c r="M26" s="72"/>
      <c r="N26" s="77" t="s">
        <v>34</v>
      </c>
      <c r="O26" s="78">
        <v>138</v>
      </c>
      <c r="P26" s="79"/>
      <c r="Q26" s="78">
        <v>106</v>
      </c>
      <c r="R26" s="80" t="s">
        <v>43</v>
      </c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</row>
    <row r="27" spans="1:33" ht="17.149999999999999" customHeight="1">
      <c r="A27" s="254"/>
      <c r="B27" s="77" t="s">
        <v>46</v>
      </c>
      <c r="C27" s="78">
        <v>152</v>
      </c>
      <c r="D27" s="82"/>
      <c r="E27" s="78">
        <v>107</v>
      </c>
      <c r="F27" s="80" t="s">
        <v>38</v>
      </c>
      <c r="G27" s="72"/>
      <c r="H27" s="77" t="s">
        <v>41</v>
      </c>
      <c r="I27" s="78">
        <v>163</v>
      </c>
      <c r="J27" s="82"/>
      <c r="K27" s="78">
        <v>178</v>
      </c>
      <c r="L27" s="80" t="s">
        <v>37</v>
      </c>
      <c r="M27" s="72"/>
      <c r="N27" s="77" t="s">
        <v>40</v>
      </c>
      <c r="O27" s="78">
        <v>141</v>
      </c>
      <c r="P27" s="82"/>
      <c r="Q27" s="78">
        <v>167</v>
      </c>
      <c r="R27" s="80" t="s">
        <v>45</v>
      </c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</row>
    <row r="28" spans="1:33" ht="10.050000000000001" customHeight="1">
      <c r="A28" s="83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84"/>
      <c r="R28" s="72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</row>
    <row r="29" spans="1:33" ht="20.05" customHeight="1">
      <c r="A29" s="254" t="s">
        <v>11</v>
      </c>
      <c r="B29" s="252" t="s">
        <v>21</v>
      </c>
      <c r="C29" s="71">
        <v>0</v>
      </c>
      <c r="D29" s="73" t="s">
        <v>29</v>
      </c>
      <c r="E29" s="71">
        <v>4</v>
      </c>
      <c r="F29" s="252" t="s">
        <v>14</v>
      </c>
      <c r="G29" s="72"/>
      <c r="H29" s="252" t="s">
        <v>18</v>
      </c>
      <c r="I29" s="71">
        <v>3</v>
      </c>
      <c r="J29" s="73" t="s">
        <v>29</v>
      </c>
      <c r="K29" s="71">
        <v>1</v>
      </c>
      <c r="L29" s="252" t="s">
        <v>16</v>
      </c>
      <c r="M29" s="72"/>
      <c r="N29" s="252" t="s">
        <v>20</v>
      </c>
      <c r="O29" s="71">
        <v>3</v>
      </c>
      <c r="P29" s="73" t="s">
        <v>29</v>
      </c>
      <c r="Q29" s="71">
        <v>1</v>
      </c>
      <c r="R29" s="252" t="s">
        <v>17</v>
      </c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</row>
    <row r="30" spans="1:33" ht="20.05" customHeight="1">
      <c r="A30" s="254"/>
      <c r="B30" s="252"/>
      <c r="C30" s="75">
        <v>253</v>
      </c>
      <c r="D30" s="76" t="s">
        <v>30</v>
      </c>
      <c r="E30" s="75">
        <v>354</v>
      </c>
      <c r="F30" s="252"/>
      <c r="G30" s="72"/>
      <c r="H30" s="252"/>
      <c r="I30" s="75">
        <v>350</v>
      </c>
      <c r="J30" s="76" t="s">
        <v>30</v>
      </c>
      <c r="K30" s="75">
        <v>346</v>
      </c>
      <c r="L30" s="252"/>
      <c r="M30" s="72"/>
      <c r="N30" s="252"/>
      <c r="O30" s="75">
        <v>320</v>
      </c>
      <c r="P30" s="76" t="s">
        <v>30</v>
      </c>
      <c r="Q30" s="75">
        <v>293</v>
      </c>
      <c r="R30" s="252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</row>
    <row r="31" spans="1:33" ht="17.149999999999999" customHeight="1">
      <c r="A31" s="254"/>
      <c r="B31" s="77" t="s">
        <v>43</v>
      </c>
      <c r="C31" s="78">
        <v>122</v>
      </c>
      <c r="D31" s="79"/>
      <c r="E31" s="78">
        <v>163</v>
      </c>
      <c r="F31" s="80" t="s">
        <v>31</v>
      </c>
      <c r="G31" s="72"/>
      <c r="H31" s="77" t="s">
        <v>36</v>
      </c>
      <c r="I31" s="78">
        <v>169</v>
      </c>
      <c r="J31" s="79"/>
      <c r="K31" s="78">
        <v>170</v>
      </c>
      <c r="L31" s="80" t="s">
        <v>33</v>
      </c>
      <c r="M31" s="72"/>
      <c r="N31" s="77" t="s">
        <v>44</v>
      </c>
      <c r="O31" s="78">
        <v>191</v>
      </c>
      <c r="P31" s="79"/>
      <c r="Q31" s="78">
        <v>159</v>
      </c>
      <c r="R31" s="80" t="s">
        <v>34</v>
      </c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</row>
    <row r="32" spans="1:33" ht="17.149999999999999" customHeight="1">
      <c r="A32" s="254"/>
      <c r="B32" s="77" t="s">
        <v>45</v>
      </c>
      <c r="C32" s="78">
        <v>131</v>
      </c>
      <c r="D32" s="82"/>
      <c r="E32" s="78">
        <v>191</v>
      </c>
      <c r="F32" s="80" t="s">
        <v>37</v>
      </c>
      <c r="G32" s="72"/>
      <c r="H32" s="77" t="s">
        <v>38</v>
      </c>
      <c r="I32" s="78">
        <v>181</v>
      </c>
      <c r="J32" s="82"/>
      <c r="K32" s="78">
        <v>176</v>
      </c>
      <c r="L32" s="80" t="s">
        <v>39</v>
      </c>
      <c r="M32" s="72"/>
      <c r="N32" s="77" t="s">
        <v>46</v>
      </c>
      <c r="O32" s="78">
        <v>129</v>
      </c>
      <c r="P32" s="82"/>
      <c r="Q32" s="78">
        <v>134</v>
      </c>
      <c r="R32" s="80" t="s">
        <v>40</v>
      </c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</row>
    <row r="33" spans="1:33" ht="10.050000000000001" customHeight="1">
      <c r="A33" s="83"/>
      <c r="B33" s="72"/>
      <c r="C33" s="72"/>
      <c r="D33" s="72"/>
      <c r="E33" s="72"/>
      <c r="F33" s="72"/>
      <c r="G33" s="72"/>
      <c r="H33" s="72"/>
      <c r="I33" s="72"/>
      <c r="J33" s="72"/>
      <c r="K33" s="84"/>
      <c r="L33" s="72"/>
      <c r="M33" s="72"/>
      <c r="N33" s="72"/>
      <c r="O33" s="72"/>
      <c r="P33" s="72"/>
      <c r="Q33" s="72"/>
      <c r="R33" s="72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</row>
    <row r="34" spans="1:33" ht="20.05" customHeight="1">
      <c r="A34" s="254" t="s">
        <v>12</v>
      </c>
      <c r="B34" s="252" t="s">
        <v>19</v>
      </c>
      <c r="C34" s="71">
        <v>4</v>
      </c>
      <c r="D34" s="73" t="s">
        <v>29</v>
      </c>
      <c r="E34" s="71">
        <v>0</v>
      </c>
      <c r="F34" s="252" t="s">
        <v>16</v>
      </c>
      <c r="G34" s="72"/>
      <c r="H34" s="252" t="s">
        <v>15</v>
      </c>
      <c r="I34" s="71">
        <v>0.5</v>
      </c>
      <c r="J34" s="73" t="s">
        <v>29</v>
      </c>
      <c r="K34" s="71">
        <v>3.5</v>
      </c>
      <c r="L34" s="252" t="s">
        <v>18</v>
      </c>
      <c r="M34" s="72"/>
      <c r="N34" s="252" t="s">
        <v>17</v>
      </c>
      <c r="O34" s="71">
        <v>0</v>
      </c>
      <c r="P34" s="73" t="s">
        <v>29</v>
      </c>
      <c r="Q34" s="71">
        <v>4</v>
      </c>
      <c r="R34" s="252" t="s">
        <v>14</v>
      </c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</row>
    <row r="35" spans="1:33" ht="20.05" customHeight="1">
      <c r="A35" s="254"/>
      <c r="B35" s="252"/>
      <c r="C35" s="75">
        <v>369</v>
      </c>
      <c r="D35" s="76" t="s">
        <v>30</v>
      </c>
      <c r="E35" s="75">
        <v>318</v>
      </c>
      <c r="F35" s="252"/>
      <c r="G35" s="72"/>
      <c r="H35" s="252"/>
      <c r="I35" s="75">
        <v>354</v>
      </c>
      <c r="J35" s="76" t="s">
        <v>30</v>
      </c>
      <c r="K35" s="75">
        <v>356</v>
      </c>
      <c r="L35" s="252"/>
      <c r="M35" s="72"/>
      <c r="N35" s="252"/>
      <c r="O35" s="75">
        <v>303</v>
      </c>
      <c r="P35" s="76" t="s">
        <v>30</v>
      </c>
      <c r="Q35" s="75">
        <v>365</v>
      </c>
      <c r="R35" s="252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</row>
    <row r="36" spans="1:33" ht="17.149999999999999" customHeight="1">
      <c r="A36" s="254"/>
      <c r="B36" s="77" t="s">
        <v>35</v>
      </c>
      <c r="C36" s="78">
        <v>178</v>
      </c>
      <c r="D36" s="79"/>
      <c r="E36" s="78">
        <v>142</v>
      </c>
      <c r="F36" s="80" t="s">
        <v>33</v>
      </c>
      <c r="G36" s="72"/>
      <c r="H36" s="77" t="s">
        <v>32</v>
      </c>
      <c r="I36" s="78">
        <v>190</v>
      </c>
      <c r="J36" s="79"/>
      <c r="K36" s="78">
        <v>190</v>
      </c>
      <c r="L36" s="80" t="s">
        <v>36</v>
      </c>
      <c r="M36" s="72"/>
      <c r="N36" s="77" t="s">
        <v>34</v>
      </c>
      <c r="O36" s="78">
        <v>168</v>
      </c>
      <c r="P36" s="79"/>
      <c r="Q36" s="78">
        <v>186</v>
      </c>
      <c r="R36" s="80" t="s">
        <v>31</v>
      </c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</row>
    <row r="37" spans="1:33" ht="17.149999999999999" customHeight="1">
      <c r="A37" s="254"/>
      <c r="B37" s="77" t="s">
        <v>41</v>
      </c>
      <c r="C37" s="78">
        <v>191</v>
      </c>
      <c r="D37" s="82"/>
      <c r="E37" s="78">
        <v>176</v>
      </c>
      <c r="F37" s="80" t="s">
        <v>39</v>
      </c>
      <c r="G37" s="72"/>
      <c r="H37" s="77" t="s">
        <v>38</v>
      </c>
      <c r="I37" s="78">
        <v>164</v>
      </c>
      <c r="J37" s="82"/>
      <c r="K37" s="78">
        <v>166</v>
      </c>
      <c r="L37" s="80" t="s">
        <v>42</v>
      </c>
      <c r="M37" s="72"/>
      <c r="N37" s="77" t="s">
        <v>40</v>
      </c>
      <c r="O37" s="78">
        <v>135</v>
      </c>
      <c r="P37" s="82"/>
      <c r="Q37" s="78">
        <v>179</v>
      </c>
      <c r="R37" s="80" t="s">
        <v>31</v>
      </c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</row>
    <row r="38" spans="1:33">
      <c r="A38" s="67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</row>
    <row r="39" spans="1:33" ht="20.05" customHeight="1">
      <c r="A39" s="254" t="s">
        <v>13</v>
      </c>
      <c r="B39" s="252" t="s">
        <v>20</v>
      </c>
      <c r="C39" s="71">
        <v>1</v>
      </c>
      <c r="D39" s="73" t="s">
        <v>29</v>
      </c>
      <c r="E39" s="71">
        <v>3</v>
      </c>
      <c r="F39" s="252" t="s">
        <v>18</v>
      </c>
      <c r="G39" s="72"/>
      <c r="H39" s="252" t="s">
        <v>16</v>
      </c>
      <c r="I39" s="71">
        <v>4</v>
      </c>
      <c r="J39" s="73" t="s">
        <v>29</v>
      </c>
      <c r="K39" s="71">
        <v>0</v>
      </c>
      <c r="L39" s="252" t="s">
        <v>21</v>
      </c>
      <c r="M39" s="72"/>
      <c r="N39" s="252" t="s">
        <v>19</v>
      </c>
      <c r="O39" s="71">
        <v>0</v>
      </c>
      <c r="P39" s="73" t="s">
        <v>29</v>
      </c>
      <c r="Q39" s="71">
        <v>4</v>
      </c>
      <c r="R39" s="252" t="s">
        <v>15</v>
      </c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</row>
    <row r="40" spans="1:33" ht="20.05" customHeight="1">
      <c r="A40" s="254"/>
      <c r="B40" s="252"/>
      <c r="C40" s="75">
        <v>304</v>
      </c>
      <c r="D40" s="76" t="s">
        <v>30</v>
      </c>
      <c r="E40" s="75">
        <v>326</v>
      </c>
      <c r="F40" s="252"/>
      <c r="G40" s="72"/>
      <c r="H40" s="252"/>
      <c r="I40" s="75">
        <v>315</v>
      </c>
      <c r="J40" s="76" t="s">
        <v>30</v>
      </c>
      <c r="K40" s="75">
        <v>232</v>
      </c>
      <c r="L40" s="252"/>
      <c r="M40" s="72"/>
      <c r="N40" s="252"/>
      <c r="O40" s="75">
        <v>263</v>
      </c>
      <c r="P40" s="76" t="s">
        <v>30</v>
      </c>
      <c r="Q40" s="75">
        <v>337</v>
      </c>
      <c r="R40" s="252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</row>
    <row r="41" spans="1:33" ht="17.149999999999999" customHeight="1">
      <c r="A41" s="254"/>
      <c r="B41" s="77" t="s">
        <v>44</v>
      </c>
      <c r="C41" s="78">
        <v>146</v>
      </c>
      <c r="D41" s="79"/>
      <c r="E41" s="78">
        <v>170</v>
      </c>
      <c r="F41" s="80" t="s">
        <v>36</v>
      </c>
      <c r="G41" s="72"/>
      <c r="H41" s="77" t="s">
        <v>33</v>
      </c>
      <c r="I41" s="78">
        <v>172</v>
      </c>
      <c r="J41" s="79"/>
      <c r="K41" s="78">
        <v>109</v>
      </c>
      <c r="L41" s="80" t="s">
        <v>43</v>
      </c>
      <c r="M41" s="72"/>
      <c r="N41" s="77" t="s">
        <v>35</v>
      </c>
      <c r="O41" s="78">
        <v>141</v>
      </c>
      <c r="P41" s="79"/>
      <c r="Q41" s="78">
        <v>154</v>
      </c>
      <c r="R41" s="80" t="s">
        <v>32</v>
      </c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</row>
    <row r="42" spans="1:33" ht="17.149999999999999" customHeight="1">
      <c r="A42" s="254"/>
      <c r="B42" s="77" t="s">
        <v>46</v>
      </c>
      <c r="C42" s="78">
        <v>158</v>
      </c>
      <c r="D42" s="82"/>
      <c r="E42" s="78">
        <v>156</v>
      </c>
      <c r="F42" s="80" t="s">
        <v>42</v>
      </c>
      <c r="G42" s="72"/>
      <c r="H42" s="77" t="s">
        <v>39</v>
      </c>
      <c r="I42" s="78">
        <v>143</v>
      </c>
      <c r="J42" s="82"/>
      <c r="K42" s="78">
        <v>123</v>
      </c>
      <c r="L42" s="80" t="s">
        <v>45</v>
      </c>
      <c r="M42" s="72"/>
      <c r="N42" s="77" t="s">
        <v>41</v>
      </c>
      <c r="O42" s="78">
        <v>122</v>
      </c>
      <c r="P42" s="82"/>
      <c r="Q42" s="78">
        <v>183</v>
      </c>
      <c r="R42" s="80" t="s">
        <v>38</v>
      </c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</row>
    <row r="43" spans="1:33">
      <c r="A43" s="67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67"/>
    </row>
    <row r="44" spans="1:33" ht="20.05" customHeight="1">
      <c r="A44" s="254" t="s">
        <v>22</v>
      </c>
      <c r="B44" s="252" t="s">
        <v>18</v>
      </c>
      <c r="C44" s="71">
        <v>1</v>
      </c>
      <c r="D44" s="73" t="s">
        <v>29</v>
      </c>
      <c r="E44" s="71">
        <v>3</v>
      </c>
      <c r="F44" s="252" t="s">
        <v>17</v>
      </c>
      <c r="G44" s="72"/>
      <c r="H44" s="252" t="s">
        <v>20</v>
      </c>
      <c r="I44" s="71">
        <v>0</v>
      </c>
      <c r="J44" s="73" t="s">
        <v>29</v>
      </c>
      <c r="K44" s="71">
        <v>4</v>
      </c>
      <c r="L44" s="252" t="s">
        <v>19</v>
      </c>
      <c r="M44" s="72"/>
      <c r="N44" s="252" t="s">
        <v>16</v>
      </c>
      <c r="O44" s="71">
        <v>4</v>
      </c>
      <c r="P44" s="73" t="s">
        <v>29</v>
      </c>
      <c r="Q44" s="71">
        <v>0</v>
      </c>
      <c r="R44" s="252" t="s">
        <v>14</v>
      </c>
      <c r="S44" s="67"/>
    </row>
    <row r="45" spans="1:33" ht="20.05" customHeight="1">
      <c r="A45" s="254"/>
      <c r="B45" s="252"/>
      <c r="C45" s="75">
        <v>311</v>
      </c>
      <c r="D45" s="76" t="s">
        <v>30</v>
      </c>
      <c r="E45" s="75">
        <v>319</v>
      </c>
      <c r="F45" s="252"/>
      <c r="G45" s="72"/>
      <c r="H45" s="252"/>
      <c r="I45" s="75">
        <v>259</v>
      </c>
      <c r="J45" s="76" t="s">
        <v>30</v>
      </c>
      <c r="K45" s="75">
        <v>386</v>
      </c>
      <c r="L45" s="252"/>
      <c r="M45" s="72"/>
      <c r="N45" s="252"/>
      <c r="O45" s="75">
        <v>395</v>
      </c>
      <c r="P45" s="76" t="s">
        <v>30</v>
      </c>
      <c r="Q45" s="75">
        <v>303</v>
      </c>
      <c r="R45" s="252"/>
      <c r="S45" s="67"/>
    </row>
    <row r="46" spans="1:33" ht="17.149999999999999" customHeight="1">
      <c r="A46" s="254"/>
      <c r="B46" s="77" t="s">
        <v>36</v>
      </c>
      <c r="C46" s="78">
        <v>154</v>
      </c>
      <c r="D46" s="79"/>
      <c r="E46" s="78">
        <v>151</v>
      </c>
      <c r="F46" s="80" t="s">
        <v>34</v>
      </c>
      <c r="G46" s="72"/>
      <c r="H46" s="77" t="s">
        <v>44</v>
      </c>
      <c r="I46" s="78">
        <v>133</v>
      </c>
      <c r="J46" s="79"/>
      <c r="K46" s="78">
        <v>170</v>
      </c>
      <c r="L46" s="80" t="s">
        <v>35</v>
      </c>
      <c r="M46" s="72"/>
      <c r="N46" s="77" t="s">
        <v>33</v>
      </c>
      <c r="O46" s="78">
        <v>207</v>
      </c>
      <c r="P46" s="79"/>
      <c r="Q46" s="78">
        <v>157</v>
      </c>
      <c r="R46" s="80" t="s">
        <v>37</v>
      </c>
      <c r="S46" s="67"/>
    </row>
    <row r="47" spans="1:33" ht="17.149999999999999" customHeight="1">
      <c r="A47" s="254"/>
      <c r="B47" s="77" t="s">
        <v>42</v>
      </c>
      <c r="C47" s="78">
        <v>157</v>
      </c>
      <c r="D47" s="82"/>
      <c r="E47" s="78">
        <v>168</v>
      </c>
      <c r="F47" s="80" t="s">
        <v>40</v>
      </c>
      <c r="G47" s="72"/>
      <c r="H47" s="77" t="s">
        <v>46</v>
      </c>
      <c r="I47" s="78">
        <v>126</v>
      </c>
      <c r="J47" s="82"/>
      <c r="K47" s="78">
        <v>216</v>
      </c>
      <c r="L47" s="80" t="s">
        <v>41</v>
      </c>
      <c r="M47" s="72"/>
      <c r="N47" s="77" t="s">
        <v>39</v>
      </c>
      <c r="O47" s="78">
        <v>188</v>
      </c>
      <c r="P47" s="82"/>
      <c r="Q47" s="78">
        <v>146</v>
      </c>
      <c r="R47" s="80" t="s">
        <v>31</v>
      </c>
      <c r="S47" s="67"/>
    </row>
    <row r="48" spans="1:33">
      <c r="A48" s="67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67"/>
    </row>
    <row r="49" spans="1:20" ht="20.05" customHeight="1">
      <c r="A49" s="254" t="s">
        <v>23</v>
      </c>
      <c r="B49" s="85"/>
      <c r="C49" s="86">
        <v>0</v>
      </c>
      <c r="D49" s="87" t="s">
        <v>29</v>
      </c>
      <c r="E49" s="86">
        <v>0</v>
      </c>
      <c r="F49" s="88"/>
      <c r="G49" s="89"/>
      <c r="H49" s="85"/>
      <c r="I49" s="86">
        <v>0</v>
      </c>
      <c r="J49" s="87" t="s">
        <v>29</v>
      </c>
      <c r="K49" s="86">
        <v>0</v>
      </c>
      <c r="L49" s="88"/>
      <c r="M49" s="72"/>
      <c r="N49" s="252" t="s">
        <v>15</v>
      </c>
      <c r="O49" s="71">
        <v>4</v>
      </c>
      <c r="P49" s="73" t="s">
        <v>29</v>
      </c>
      <c r="Q49" s="71">
        <v>0</v>
      </c>
      <c r="R49" s="252" t="s">
        <v>21</v>
      </c>
      <c r="S49" s="67"/>
    </row>
    <row r="50" spans="1:20" ht="14.95" customHeight="1">
      <c r="A50" s="254"/>
      <c r="B50" s="90"/>
      <c r="C50" s="91"/>
      <c r="D50" s="92" t="s">
        <v>30</v>
      </c>
      <c r="E50" s="91"/>
      <c r="F50" s="93"/>
      <c r="G50" s="89"/>
      <c r="H50" s="90"/>
      <c r="I50" s="91"/>
      <c r="J50" s="92" t="s">
        <v>30</v>
      </c>
      <c r="K50" s="91"/>
      <c r="L50" s="93"/>
      <c r="M50" s="72"/>
      <c r="N50" s="252"/>
      <c r="O50" s="75">
        <v>310</v>
      </c>
      <c r="P50" s="76" t="s">
        <v>30</v>
      </c>
      <c r="Q50" s="75">
        <v>199</v>
      </c>
      <c r="R50" s="252"/>
      <c r="S50" s="67"/>
    </row>
    <row r="51" spans="1:20" ht="17.149999999999999" customHeight="1">
      <c r="A51" s="254"/>
      <c r="B51" s="94"/>
      <c r="C51" s="95"/>
      <c r="D51" s="96"/>
      <c r="E51" s="97"/>
      <c r="F51" s="98"/>
      <c r="G51" s="89"/>
      <c r="H51" s="94"/>
      <c r="I51" s="95"/>
      <c r="J51" s="96"/>
      <c r="K51" s="95"/>
      <c r="L51" s="98"/>
      <c r="M51" s="72"/>
      <c r="N51" s="77" t="s">
        <v>32</v>
      </c>
      <c r="O51" s="78">
        <v>180</v>
      </c>
      <c r="P51" s="79"/>
      <c r="Q51" s="78">
        <v>82</v>
      </c>
      <c r="R51" s="80" t="s">
        <v>43</v>
      </c>
      <c r="S51" s="67"/>
    </row>
    <row r="52" spans="1:20" ht="17.149999999999999" customHeight="1">
      <c r="A52" s="254"/>
      <c r="B52" s="99"/>
      <c r="C52" s="95"/>
      <c r="D52" s="100"/>
      <c r="E52" s="97"/>
      <c r="F52" s="101"/>
      <c r="G52" s="89"/>
      <c r="H52" s="99"/>
      <c r="I52" s="95"/>
      <c r="J52" s="100"/>
      <c r="K52" s="95"/>
      <c r="L52" s="101"/>
      <c r="M52" s="72"/>
      <c r="N52" s="77" t="s">
        <v>38</v>
      </c>
      <c r="O52" s="78">
        <v>130</v>
      </c>
      <c r="P52" s="82"/>
      <c r="Q52" s="78">
        <v>117</v>
      </c>
      <c r="R52" s="80" t="s">
        <v>45</v>
      </c>
      <c r="S52" s="67"/>
    </row>
    <row r="53" spans="1:20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1:20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1:20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</row>
    <row r="56" spans="1:20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spans="1:20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1:20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1:20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1:20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1:20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1:20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1:20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1:20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1:20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1:20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1:20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1:20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1:20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1:20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1:20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1:20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1:20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1:20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1:20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1:20">
      <c r="A76" s="67"/>
      <c r="C76" s="67"/>
      <c r="D76" s="67"/>
      <c r="E76" s="67"/>
      <c r="F76" s="67"/>
      <c r="G76" s="67"/>
      <c r="I76" s="67"/>
      <c r="J76" s="67"/>
      <c r="K76" s="67"/>
      <c r="M76" s="67"/>
      <c r="N76" s="67"/>
      <c r="O76" s="67"/>
      <c r="P76" s="67"/>
      <c r="Q76" s="67"/>
      <c r="S76" s="67"/>
      <c r="T76" s="67"/>
    </row>
    <row r="77" spans="1:20">
      <c r="A77" s="67"/>
      <c r="C77" s="67"/>
      <c r="D77" s="67"/>
      <c r="E77" s="67"/>
      <c r="F77" s="67"/>
      <c r="G77" s="67"/>
      <c r="I77" s="67"/>
      <c r="J77" s="67"/>
      <c r="K77" s="67"/>
      <c r="M77" s="67"/>
      <c r="N77" s="67"/>
      <c r="O77" s="67"/>
      <c r="P77" s="67"/>
      <c r="Q77" s="67"/>
      <c r="S77" s="67"/>
      <c r="T77" s="67"/>
    </row>
  </sheetData>
  <sheetProtection sheet="1"/>
  <mergeCells count="67">
    <mergeCell ref="A49:A52"/>
    <mergeCell ref="N49:N50"/>
    <mergeCell ref="R49:R50"/>
    <mergeCell ref="R39:R40"/>
    <mergeCell ref="A44:A47"/>
    <mergeCell ref="B44:B45"/>
    <mergeCell ref="F44:F45"/>
    <mergeCell ref="H44:H45"/>
    <mergeCell ref="L44:L45"/>
    <mergeCell ref="N44:N45"/>
    <mergeCell ref="N34:N35"/>
    <mergeCell ref="R34:R35"/>
    <mergeCell ref="A29:A32"/>
    <mergeCell ref="B29:B30"/>
    <mergeCell ref="R44:R45"/>
    <mergeCell ref="A39:A42"/>
    <mergeCell ref="B39:B40"/>
    <mergeCell ref="F39:F40"/>
    <mergeCell ref="H39:H40"/>
    <mergeCell ref="L39:L40"/>
    <mergeCell ref="N39:N40"/>
    <mergeCell ref="A34:A37"/>
    <mergeCell ref="B34:B35"/>
    <mergeCell ref="F34:F35"/>
    <mergeCell ref="H34:H35"/>
    <mergeCell ref="L34:L35"/>
    <mergeCell ref="F29:F30"/>
    <mergeCell ref="H29:H30"/>
    <mergeCell ref="L29:L30"/>
    <mergeCell ref="N29:N30"/>
    <mergeCell ref="R19:R20"/>
    <mergeCell ref="F24:F25"/>
    <mergeCell ref="H24:H25"/>
    <mergeCell ref="L24:L25"/>
    <mergeCell ref="R29:R30"/>
    <mergeCell ref="N14:N15"/>
    <mergeCell ref="R14:R15"/>
    <mergeCell ref="A9:A12"/>
    <mergeCell ref="B9:B10"/>
    <mergeCell ref="N24:N25"/>
    <mergeCell ref="R24:R25"/>
    <mergeCell ref="A19:A22"/>
    <mergeCell ref="B19:B20"/>
    <mergeCell ref="F19:F20"/>
    <mergeCell ref="H19:H20"/>
    <mergeCell ref="L19:L20"/>
    <mergeCell ref="N19:N20"/>
    <mergeCell ref="A24:A27"/>
    <mergeCell ref="B24:B25"/>
    <mergeCell ref="A14:A17"/>
    <mergeCell ref="B14:B15"/>
    <mergeCell ref="F14:F15"/>
    <mergeCell ref="H14:H15"/>
    <mergeCell ref="L14:L15"/>
    <mergeCell ref="B2:R2"/>
    <mergeCell ref="A4:A7"/>
    <mergeCell ref="B4:B5"/>
    <mergeCell ref="F4:F5"/>
    <mergeCell ref="H4:H5"/>
    <mergeCell ref="L4:L5"/>
    <mergeCell ref="N4:N5"/>
    <mergeCell ref="R4:R5"/>
    <mergeCell ref="F9:F10"/>
    <mergeCell ref="H9:H10"/>
    <mergeCell ref="L9:L10"/>
    <mergeCell ref="N9:N10"/>
    <mergeCell ref="R9:R10"/>
  </mergeCells>
  <dataValidations count="8">
    <dataValidation type="list" operator="equal" allowBlank="1" showInputMessage="1" showErrorMessage="1" sqref="B6:B7 N16:N17 H21:H22 L26:L27 F31:F32 R36:R37 R46:R47">
      <formula1>$AJ$5:$AJ$8</formula1>
      <formula2>0</formula2>
    </dataValidation>
    <dataValidation type="list" operator="equal" allowBlank="1" showInputMessage="1" showErrorMessage="1" sqref="F6:F7 N11:N12 L16:L17 L22 F26:F27 H32 H36:H37 R41:R42 N51:N52">
      <formula1>$AK$5:$AK$8</formula1>
      <formula2>0</formula2>
    </dataValidation>
    <dataValidation type="list" operator="equal" allowBlank="1" showInputMessage="1" showErrorMessage="1" sqref="H6:H7 R11:R12 B21:B22 L31:L32 F36:F37 H41:H42 N46:N47">
      <formula1>$AL$5:$AL$8</formula1>
      <formula2>0</formula2>
    </dataValidation>
    <dataValidation type="list" operator="equal" allowBlank="1" showInputMessage="1" showErrorMessage="1" sqref="L6:L7 B11:B12 H16:H17 N26:N27 R31:R32 N36:N37 F46:F47">
      <formula1>$AM$5:$AM$8</formula1>
      <formula2>0</formula2>
    </dataValidation>
    <dataValidation type="list" operator="equal" allowBlank="1" showInputMessage="1" showErrorMessage="1" sqref="N6:N7 F11:F12 R21:R22 H26:H27 B36:B37 N41:N42 L46:L47">
      <formula1>$AO$5:$AO$8</formula1>
      <formula2>0</formula2>
    </dataValidation>
    <dataValidation type="list" operator="equal" allowBlank="1" showInputMessage="1" showErrorMessage="1" sqref="R6:R7 B16:B17 L21 H31 L36:L37 F41:F42 B46:B47">
      <formula1>$AN$5:$AN$8</formula1>
      <formula2>0</formula2>
    </dataValidation>
    <dataValidation type="list" operator="equal" allowBlank="1" showInputMessage="1" showErrorMessage="1" sqref="H11:H12 F16:F17 N21:N22 R26:R27 B31:B32 L41:L42 R51:R52">
      <formula1>$AQ$5:$AQ$8</formula1>
      <formula2>0</formula2>
    </dataValidation>
    <dataValidation type="list" operator="equal" allowBlank="1" showInputMessage="1" showErrorMessage="1" sqref="L11:L12 R16:R17 F21:F22 B26:B27 N31:N32 B41:B42 H46:H47">
      <formula1>$AP$5:$AP$8</formula1>
      <formula2>0</formula2>
    </dataValidation>
  </dataValidations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  <rowBreaks count="1" manualBreakCount="1">
    <brk id="37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70"/>
  <sheetViews>
    <sheetView topLeftCell="S46" zoomScaleNormal="100" workbookViewId="0">
      <selection activeCell="AK61" sqref="AK61"/>
    </sheetView>
  </sheetViews>
  <sheetFormatPr defaultColWidth="8.75" defaultRowHeight="12.9"/>
  <cols>
    <col min="1" max="1" width="8.625" style="1" customWidth="1"/>
    <col min="2" max="2" width="18.75" style="1" customWidth="1"/>
    <col min="3" max="3" width="6.75" style="1" customWidth="1"/>
    <col min="4" max="4" width="1.25" style="1" customWidth="1"/>
    <col min="5" max="5" width="6.75" style="1" customWidth="1"/>
    <col min="6" max="6" width="18.75" style="1" customWidth="1"/>
    <col min="7" max="7" width="1.75" style="1" customWidth="1"/>
    <col min="8" max="8" width="18.75" style="1" customWidth="1"/>
    <col min="9" max="9" width="6.75" style="1" customWidth="1"/>
    <col min="10" max="10" width="1.25" style="1" customWidth="1"/>
    <col min="11" max="11" width="6.75" style="1" customWidth="1"/>
    <col min="12" max="12" width="18.75" style="1" customWidth="1"/>
    <col min="13" max="13" width="1.75" style="1" customWidth="1"/>
    <col min="14" max="14" width="18.75" style="1" customWidth="1"/>
    <col min="15" max="15" width="6.75" style="1" customWidth="1"/>
    <col min="16" max="16" width="1.25" style="1" customWidth="1"/>
    <col min="17" max="17" width="6.75" style="1" customWidth="1"/>
    <col min="18" max="18" width="18.75" style="1" customWidth="1"/>
    <col min="19" max="19" width="2.875" style="1" customWidth="1"/>
    <col min="20" max="20" width="2.625" style="1" customWidth="1"/>
    <col min="21" max="21" width="46.25" style="1" customWidth="1"/>
    <col min="22" max="28" width="10.75" style="1" customWidth="1"/>
    <col min="29" max="31" width="8.625" style="1" customWidth="1"/>
    <col min="32" max="36" width="1.75" style="1" customWidth="1"/>
    <col min="37" max="37" width="16.875" style="1" customWidth="1"/>
    <col min="38" max="38" width="11.875" style="1" customWidth="1"/>
    <col min="39" max="39" width="18.75" style="1" customWidth="1"/>
    <col min="40" max="40" width="15.25" style="1" customWidth="1"/>
    <col min="41" max="41" width="25.75" style="1" customWidth="1"/>
    <col min="42" max="42" width="2.75" style="1" customWidth="1"/>
    <col min="43" max="43" width="25.75" style="1" customWidth="1"/>
    <col min="44" max="44" width="2.75" style="1" customWidth="1"/>
    <col min="45" max="45" width="25.75" style="1" customWidth="1"/>
    <col min="46" max="46" width="2.75" style="1" customWidth="1"/>
    <col min="47" max="47" width="25.75" style="1" customWidth="1"/>
    <col min="48" max="48" width="2.75" style="1" customWidth="1"/>
    <col min="49" max="49" width="25.75" style="1" customWidth="1"/>
    <col min="50" max="50" width="2.75" style="1" customWidth="1"/>
    <col min="51" max="51" width="25.75" style="1" customWidth="1"/>
    <col min="52" max="16384" width="8.75" style="1"/>
  </cols>
  <sheetData>
    <row r="1" spans="1:51" ht="59.3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9.05">
      <c r="A2" s="102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102"/>
      <c r="T2" s="102"/>
      <c r="U2" s="102"/>
      <c r="V2" s="102"/>
      <c r="W2" s="102"/>
      <c r="X2" s="102"/>
      <c r="Y2" s="10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2.1" customHeight="1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2"/>
      <c r="T3" s="102"/>
      <c r="U3" s="102"/>
      <c r="V3" s="102"/>
      <c r="W3" s="102"/>
      <c r="X3" s="102"/>
      <c r="Y3" s="10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8.7" customHeight="1">
      <c r="A4" s="259" t="s">
        <v>6</v>
      </c>
      <c r="B4" s="260" t="s">
        <v>15</v>
      </c>
      <c r="C4" s="104">
        <v>0</v>
      </c>
      <c r="D4" s="105" t="s">
        <v>29</v>
      </c>
      <c r="E4" s="104">
        <v>4</v>
      </c>
      <c r="F4" s="261" t="s">
        <v>52</v>
      </c>
      <c r="G4" s="106"/>
      <c r="H4" s="262" t="s">
        <v>17</v>
      </c>
      <c r="I4" s="104">
        <v>3</v>
      </c>
      <c r="J4" s="105" t="s">
        <v>29</v>
      </c>
      <c r="K4" s="104">
        <v>1</v>
      </c>
      <c r="L4" s="263" t="s">
        <v>53</v>
      </c>
      <c r="M4" s="106"/>
      <c r="N4" s="262" t="s">
        <v>20</v>
      </c>
      <c r="O4" s="104">
        <v>3</v>
      </c>
      <c r="P4" s="105" t="s">
        <v>29</v>
      </c>
      <c r="Q4" s="104">
        <v>1</v>
      </c>
      <c r="R4" s="256" t="s">
        <v>54</v>
      </c>
      <c r="S4" s="102"/>
      <c r="T4" s="102"/>
      <c r="U4" s="102"/>
      <c r="V4" s="102"/>
      <c r="W4" s="102"/>
      <c r="X4" s="102"/>
      <c r="Y4" s="102"/>
      <c r="Z4" s="2"/>
      <c r="AA4" s="2"/>
      <c r="AB4" s="107"/>
      <c r="AC4" s="107"/>
      <c r="AD4" s="107"/>
      <c r="AE4" s="107"/>
      <c r="AF4" s="107"/>
      <c r="AG4" s="107"/>
      <c r="AH4" s="107"/>
      <c r="AI4" s="107"/>
      <c r="AJ4" s="2"/>
      <c r="AK4" s="108">
        <v>1</v>
      </c>
      <c r="AL4" s="109"/>
      <c r="AM4" s="108">
        <v>2</v>
      </c>
      <c r="AN4" s="109"/>
      <c r="AO4" s="108">
        <v>3</v>
      </c>
      <c r="AP4" s="109"/>
      <c r="AQ4" s="108">
        <v>4</v>
      </c>
      <c r="AR4" s="109"/>
      <c r="AS4" s="108">
        <v>5</v>
      </c>
      <c r="AT4" s="109"/>
      <c r="AU4" s="108">
        <v>6</v>
      </c>
      <c r="AV4" s="109"/>
      <c r="AW4" s="108">
        <v>7</v>
      </c>
      <c r="AX4" s="109"/>
      <c r="AY4" s="108">
        <v>8</v>
      </c>
    </row>
    <row r="5" spans="1:51" ht="23.3" customHeight="1">
      <c r="A5" s="259"/>
      <c r="B5" s="260"/>
      <c r="C5" s="110">
        <v>289</v>
      </c>
      <c r="D5" s="111" t="s">
        <v>30</v>
      </c>
      <c r="E5" s="110">
        <v>328</v>
      </c>
      <c r="F5" s="261"/>
      <c r="G5" s="103"/>
      <c r="H5" s="262"/>
      <c r="I5" s="110">
        <v>302</v>
      </c>
      <c r="J5" s="111" t="s">
        <v>30</v>
      </c>
      <c r="K5" s="110">
        <v>301</v>
      </c>
      <c r="L5" s="263"/>
      <c r="M5" s="103"/>
      <c r="N5" s="262"/>
      <c r="O5" s="110">
        <v>313</v>
      </c>
      <c r="P5" s="111" t="s">
        <v>30</v>
      </c>
      <c r="Q5" s="110">
        <v>293</v>
      </c>
      <c r="R5" s="256"/>
      <c r="S5" s="2"/>
      <c r="T5" s="102"/>
      <c r="U5" s="102"/>
      <c r="V5" s="102"/>
      <c r="W5" s="102"/>
      <c r="X5" s="102"/>
      <c r="Y5" s="10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64" t="s">
        <v>15</v>
      </c>
      <c r="AL5" s="112"/>
      <c r="AM5" s="257" t="s">
        <v>52</v>
      </c>
      <c r="AN5" s="112"/>
      <c r="AO5" s="257" t="s">
        <v>17</v>
      </c>
      <c r="AP5" s="112"/>
      <c r="AQ5" s="257" t="s">
        <v>53</v>
      </c>
      <c r="AR5" s="112"/>
      <c r="AS5" s="257" t="s">
        <v>54</v>
      </c>
      <c r="AT5" s="112"/>
      <c r="AU5" s="257" t="s">
        <v>20</v>
      </c>
      <c r="AV5" s="112"/>
      <c r="AW5" s="257" t="s">
        <v>21</v>
      </c>
      <c r="AX5" s="112"/>
      <c r="AY5" s="257" t="s">
        <v>55</v>
      </c>
    </row>
    <row r="6" spans="1:51">
      <c r="A6" s="259"/>
      <c r="B6" s="113" t="s">
        <v>38</v>
      </c>
      <c r="C6" s="114">
        <v>119</v>
      </c>
      <c r="D6" s="115"/>
      <c r="E6" s="114">
        <v>149</v>
      </c>
      <c r="F6" s="116" t="s">
        <v>48</v>
      </c>
      <c r="G6" s="103"/>
      <c r="H6" s="116" t="s">
        <v>34</v>
      </c>
      <c r="I6" s="114">
        <v>143</v>
      </c>
      <c r="J6" s="115"/>
      <c r="K6" s="114">
        <v>168</v>
      </c>
      <c r="L6" s="116" t="s">
        <v>49</v>
      </c>
      <c r="M6" s="103"/>
      <c r="N6" s="117" t="s">
        <v>44</v>
      </c>
      <c r="O6" s="114">
        <v>181</v>
      </c>
      <c r="P6" s="115"/>
      <c r="Q6" s="114">
        <v>144</v>
      </c>
      <c r="R6" s="118" t="s">
        <v>35</v>
      </c>
      <c r="S6" s="2"/>
      <c r="T6" s="102"/>
      <c r="U6" s="102"/>
      <c r="V6" s="102"/>
      <c r="W6" s="102"/>
      <c r="X6" s="102"/>
      <c r="Y6" s="10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64"/>
      <c r="AL6" s="112"/>
      <c r="AM6" s="257"/>
      <c r="AN6" s="112"/>
      <c r="AO6" s="257"/>
      <c r="AP6" s="112"/>
      <c r="AQ6" s="257"/>
      <c r="AR6" s="112"/>
      <c r="AS6" s="257"/>
      <c r="AT6" s="112"/>
      <c r="AU6" s="257"/>
      <c r="AV6" s="112"/>
      <c r="AW6" s="257"/>
      <c r="AX6" s="112"/>
      <c r="AY6" s="257"/>
    </row>
    <row r="7" spans="1:51" ht="13.6">
      <c r="A7" s="259"/>
      <c r="B7" s="119" t="s">
        <v>32</v>
      </c>
      <c r="C7" s="120">
        <v>170</v>
      </c>
      <c r="D7" s="121"/>
      <c r="E7" s="120">
        <v>179</v>
      </c>
      <c r="F7" s="122" t="s">
        <v>39</v>
      </c>
      <c r="G7" s="123"/>
      <c r="H7" s="122" t="s">
        <v>40</v>
      </c>
      <c r="I7" s="120">
        <v>159</v>
      </c>
      <c r="J7" s="121"/>
      <c r="K7" s="120">
        <v>133</v>
      </c>
      <c r="L7" s="122" t="s">
        <v>42</v>
      </c>
      <c r="M7" s="123"/>
      <c r="N7" s="122" t="s">
        <v>46</v>
      </c>
      <c r="O7" s="120">
        <v>132</v>
      </c>
      <c r="P7" s="121"/>
      <c r="Q7" s="120">
        <v>149</v>
      </c>
      <c r="R7" s="124" t="s">
        <v>50</v>
      </c>
      <c r="S7" s="102"/>
      <c r="T7" s="102"/>
      <c r="U7" s="102"/>
      <c r="V7" s="102"/>
      <c r="W7" s="102"/>
      <c r="X7" s="102"/>
      <c r="Y7" s="10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112" t="s">
        <v>38</v>
      </c>
      <c r="AL7" s="112"/>
      <c r="AM7" s="125" t="s">
        <v>48</v>
      </c>
      <c r="AN7" s="112"/>
      <c r="AO7" s="125" t="s">
        <v>40</v>
      </c>
      <c r="AP7" s="112"/>
      <c r="AQ7" s="125" t="s">
        <v>42</v>
      </c>
      <c r="AR7" s="112"/>
      <c r="AS7" s="125" t="s">
        <v>35</v>
      </c>
      <c r="AT7" s="112"/>
      <c r="AU7" s="3" t="s">
        <v>44</v>
      </c>
      <c r="AV7" s="112"/>
      <c r="AW7" s="125" t="s">
        <v>43</v>
      </c>
      <c r="AX7" s="112"/>
      <c r="AY7" s="126" t="s">
        <v>37</v>
      </c>
    </row>
    <row r="8" spans="1:51" ht="13.6">
      <c r="A8" s="127"/>
      <c r="B8" s="103"/>
      <c r="C8" s="103"/>
      <c r="D8" s="103"/>
      <c r="E8" s="103"/>
      <c r="F8" s="103"/>
      <c r="G8" s="103"/>
      <c r="H8" s="103"/>
      <c r="I8" s="128"/>
      <c r="J8" s="103"/>
      <c r="K8" s="103"/>
      <c r="L8" s="129"/>
      <c r="M8" s="103"/>
      <c r="N8" s="103"/>
      <c r="O8" s="103"/>
      <c r="P8" s="103"/>
      <c r="Q8" s="103"/>
      <c r="R8" s="129"/>
      <c r="S8" s="102"/>
      <c r="T8" s="102"/>
      <c r="U8" s="102"/>
      <c r="V8" s="102"/>
      <c r="W8" s="102"/>
      <c r="X8" s="102"/>
      <c r="Y8" s="10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112" t="s">
        <v>32</v>
      </c>
      <c r="AL8" s="112"/>
      <c r="AM8" s="125" t="s">
        <v>39</v>
      </c>
      <c r="AN8" s="112"/>
      <c r="AO8" s="125" t="s">
        <v>34</v>
      </c>
      <c r="AP8" s="112"/>
      <c r="AQ8" s="125" t="s">
        <v>49</v>
      </c>
      <c r="AR8" s="112"/>
      <c r="AS8" s="125" t="s">
        <v>50</v>
      </c>
      <c r="AT8" s="112"/>
      <c r="AU8" s="3" t="s">
        <v>46</v>
      </c>
      <c r="AV8" s="112"/>
      <c r="AW8" s="125" t="s">
        <v>45</v>
      </c>
      <c r="AX8" s="112"/>
      <c r="AY8" s="126" t="s">
        <v>51</v>
      </c>
    </row>
    <row r="9" spans="1:51" ht="23.95" customHeight="1">
      <c r="A9" s="259" t="s">
        <v>7</v>
      </c>
      <c r="B9" s="260" t="s">
        <v>53</v>
      </c>
      <c r="C9" s="104">
        <v>4</v>
      </c>
      <c r="D9" s="105" t="s">
        <v>29</v>
      </c>
      <c r="E9" s="104">
        <v>0</v>
      </c>
      <c r="F9" s="261" t="s">
        <v>20</v>
      </c>
      <c r="G9" s="106"/>
      <c r="H9" s="262" t="s">
        <v>55</v>
      </c>
      <c r="I9" s="104">
        <v>3</v>
      </c>
      <c r="J9" s="105" t="s">
        <v>29</v>
      </c>
      <c r="K9" s="104">
        <v>1</v>
      </c>
      <c r="L9" s="263" t="s">
        <v>21</v>
      </c>
      <c r="M9" s="106"/>
      <c r="N9" s="262" t="s">
        <v>52</v>
      </c>
      <c r="O9" s="104">
        <v>4</v>
      </c>
      <c r="P9" s="105" t="s">
        <v>29</v>
      </c>
      <c r="Q9" s="104">
        <v>0</v>
      </c>
      <c r="R9" s="256" t="s">
        <v>17</v>
      </c>
      <c r="S9" s="2"/>
      <c r="T9" s="102"/>
      <c r="U9" s="102"/>
      <c r="V9" s="102"/>
      <c r="W9" s="102"/>
      <c r="X9" s="102"/>
      <c r="Y9" s="10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12"/>
      <c r="AL9" s="112"/>
      <c r="AM9" s="125" t="s">
        <v>47</v>
      </c>
      <c r="AN9" s="112"/>
      <c r="AO9" s="125"/>
      <c r="AP9" s="112"/>
      <c r="AQ9" s="125" t="s">
        <v>47</v>
      </c>
      <c r="AR9" s="112"/>
      <c r="AS9" s="125" t="s">
        <v>47</v>
      </c>
      <c r="AT9" s="112"/>
      <c r="AU9" s="125" t="s">
        <v>47</v>
      </c>
      <c r="AV9" s="112"/>
      <c r="AW9" s="125" t="s">
        <v>47</v>
      </c>
      <c r="AX9" s="112"/>
      <c r="AY9" s="126"/>
    </row>
    <row r="10" spans="1:51" ht="13.6">
      <c r="A10" s="259"/>
      <c r="B10" s="260"/>
      <c r="C10" s="110">
        <v>356</v>
      </c>
      <c r="D10" s="111" t="s">
        <v>30</v>
      </c>
      <c r="E10" s="110">
        <v>303</v>
      </c>
      <c r="F10" s="261"/>
      <c r="G10" s="103"/>
      <c r="H10" s="262"/>
      <c r="I10" s="110">
        <v>297</v>
      </c>
      <c r="J10" s="111" t="s">
        <v>30</v>
      </c>
      <c r="K10" s="110">
        <v>291</v>
      </c>
      <c r="L10" s="263"/>
      <c r="M10" s="103"/>
      <c r="N10" s="262"/>
      <c r="O10" s="110">
        <v>383</v>
      </c>
      <c r="P10" s="111" t="s">
        <v>30</v>
      </c>
      <c r="Q10" s="110">
        <v>242</v>
      </c>
      <c r="R10" s="256"/>
      <c r="S10" s="102"/>
      <c r="T10" s="102"/>
      <c r="U10" s="102"/>
      <c r="V10" s="102"/>
      <c r="W10" s="102"/>
      <c r="X10" s="102"/>
      <c r="Y10" s="10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30"/>
      <c r="AL10" s="130"/>
      <c r="AM10" s="131" t="s">
        <v>47</v>
      </c>
      <c r="AN10" s="130"/>
      <c r="AO10" s="131"/>
      <c r="AP10" s="130"/>
      <c r="AQ10" s="131" t="s">
        <v>47</v>
      </c>
      <c r="AR10" s="130"/>
      <c r="AS10" s="131" t="s">
        <v>47</v>
      </c>
      <c r="AT10" s="130"/>
      <c r="AU10" s="131" t="s">
        <v>47</v>
      </c>
      <c r="AV10" s="130"/>
      <c r="AW10" s="131" t="s">
        <v>47</v>
      </c>
      <c r="AX10" s="130"/>
      <c r="AY10" s="132" t="s">
        <v>47</v>
      </c>
    </row>
    <row r="11" spans="1:51">
      <c r="A11" s="259"/>
      <c r="B11" s="113" t="s">
        <v>49</v>
      </c>
      <c r="C11" s="114">
        <v>170</v>
      </c>
      <c r="D11" s="115"/>
      <c r="E11" s="114">
        <v>141</v>
      </c>
      <c r="F11" s="117" t="s">
        <v>44</v>
      </c>
      <c r="G11" s="103"/>
      <c r="H11" s="116" t="s">
        <v>37</v>
      </c>
      <c r="I11" s="114">
        <v>160</v>
      </c>
      <c r="J11" s="115"/>
      <c r="K11" s="114">
        <v>123</v>
      </c>
      <c r="L11" s="116" t="s">
        <v>43</v>
      </c>
      <c r="M11" s="103"/>
      <c r="N11" s="116" t="s">
        <v>48</v>
      </c>
      <c r="O11" s="114">
        <v>212</v>
      </c>
      <c r="P11" s="115"/>
      <c r="Q11" s="114">
        <v>119</v>
      </c>
      <c r="R11" s="118" t="s">
        <v>34</v>
      </c>
      <c r="S11" s="102"/>
      <c r="T11" s="102"/>
      <c r="U11" s="102"/>
      <c r="V11" s="102"/>
      <c r="W11" s="102"/>
      <c r="X11" s="10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>
      <c r="A12" s="259"/>
      <c r="B12" s="119" t="s">
        <v>42</v>
      </c>
      <c r="C12" s="120">
        <v>186</v>
      </c>
      <c r="D12" s="121"/>
      <c r="E12" s="120">
        <v>162</v>
      </c>
      <c r="F12" s="122" t="s">
        <v>46</v>
      </c>
      <c r="G12" s="123"/>
      <c r="H12" s="122" t="s">
        <v>51</v>
      </c>
      <c r="I12" s="120">
        <v>137</v>
      </c>
      <c r="J12" s="121"/>
      <c r="K12" s="120">
        <v>168</v>
      </c>
      <c r="L12" s="122" t="s">
        <v>45</v>
      </c>
      <c r="M12" s="123"/>
      <c r="N12" s="122" t="s">
        <v>39</v>
      </c>
      <c r="O12" s="120">
        <v>171</v>
      </c>
      <c r="P12" s="121"/>
      <c r="Q12" s="120">
        <v>123</v>
      </c>
      <c r="R12" s="124" t="s">
        <v>40</v>
      </c>
      <c r="S12" s="102"/>
      <c r="T12" s="102"/>
      <c r="U12" s="102"/>
      <c r="V12" s="102"/>
      <c r="W12" s="10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>
      <c r="A13" s="127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29"/>
      <c r="M13" s="103"/>
      <c r="N13" s="103"/>
      <c r="O13" s="103"/>
      <c r="P13" s="103"/>
      <c r="Q13" s="103"/>
      <c r="R13" s="129"/>
      <c r="S13" s="102"/>
      <c r="T13" s="102"/>
      <c r="U13" s="102"/>
      <c r="V13" s="102"/>
      <c r="W13" s="10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21.75" customHeight="1">
      <c r="A14" s="259" t="s">
        <v>8</v>
      </c>
      <c r="B14" s="260" t="s">
        <v>54</v>
      </c>
      <c r="C14" s="104">
        <v>3</v>
      </c>
      <c r="D14" s="105" t="s">
        <v>29</v>
      </c>
      <c r="E14" s="104">
        <v>1</v>
      </c>
      <c r="F14" s="261" t="s">
        <v>55</v>
      </c>
      <c r="G14" s="106"/>
      <c r="H14" s="262" t="s">
        <v>53</v>
      </c>
      <c r="I14" s="104">
        <v>3</v>
      </c>
      <c r="J14" s="105" t="s">
        <v>29</v>
      </c>
      <c r="K14" s="104">
        <v>1</v>
      </c>
      <c r="L14" s="263" t="s">
        <v>52</v>
      </c>
      <c r="M14" s="106"/>
      <c r="N14" s="262" t="s">
        <v>15</v>
      </c>
      <c r="O14" s="104">
        <v>3</v>
      </c>
      <c r="P14" s="105" t="s">
        <v>29</v>
      </c>
      <c r="Q14" s="104">
        <v>1</v>
      </c>
      <c r="R14" s="256" t="s">
        <v>21</v>
      </c>
      <c r="S14" s="102"/>
      <c r="T14" s="102"/>
      <c r="U14" s="102"/>
      <c r="V14" s="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>
      <c r="A15" s="259"/>
      <c r="B15" s="260"/>
      <c r="C15" s="110">
        <v>411</v>
      </c>
      <c r="D15" s="111" t="s">
        <v>30</v>
      </c>
      <c r="E15" s="110">
        <v>378</v>
      </c>
      <c r="F15" s="261"/>
      <c r="G15" s="103"/>
      <c r="H15" s="262"/>
      <c r="I15" s="110">
        <v>327</v>
      </c>
      <c r="J15" s="111" t="s">
        <v>30</v>
      </c>
      <c r="K15" s="110">
        <v>320</v>
      </c>
      <c r="L15" s="263"/>
      <c r="M15" s="103"/>
      <c r="N15" s="262"/>
      <c r="O15" s="110">
        <v>254</v>
      </c>
      <c r="P15" s="111" t="s">
        <v>30</v>
      </c>
      <c r="Q15" s="110">
        <v>223</v>
      </c>
      <c r="R15" s="256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>
      <c r="A16" s="259"/>
      <c r="B16" s="113" t="s">
        <v>35</v>
      </c>
      <c r="C16" s="114">
        <v>210</v>
      </c>
      <c r="D16" s="115"/>
      <c r="E16" s="114">
        <v>174</v>
      </c>
      <c r="F16" s="116" t="s">
        <v>37</v>
      </c>
      <c r="G16" s="103"/>
      <c r="H16" s="116" t="s">
        <v>49</v>
      </c>
      <c r="I16" s="114">
        <v>140</v>
      </c>
      <c r="J16" s="115"/>
      <c r="K16" s="114">
        <v>149</v>
      </c>
      <c r="L16" s="116" t="s">
        <v>48</v>
      </c>
      <c r="M16" s="103"/>
      <c r="N16" s="116" t="s">
        <v>32</v>
      </c>
      <c r="O16" s="114">
        <v>120</v>
      </c>
      <c r="P16" s="115"/>
      <c r="Q16" s="114">
        <v>127</v>
      </c>
      <c r="R16" s="118" t="s">
        <v>43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>
      <c r="A17" s="259"/>
      <c r="B17" s="119" t="s">
        <v>50</v>
      </c>
      <c r="C17" s="120">
        <v>201</v>
      </c>
      <c r="D17" s="121"/>
      <c r="E17" s="120">
        <v>204</v>
      </c>
      <c r="F17" s="122" t="s">
        <v>51</v>
      </c>
      <c r="G17" s="123"/>
      <c r="H17" s="122" t="s">
        <v>42</v>
      </c>
      <c r="I17" s="120">
        <v>187</v>
      </c>
      <c r="J17" s="121"/>
      <c r="K17" s="120">
        <v>171</v>
      </c>
      <c r="L17" s="122" t="s">
        <v>39</v>
      </c>
      <c r="M17" s="123"/>
      <c r="N17" s="122" t="s">
        <v>38</v>
      </c>
      <c r="O17" s="120">
        <v>134</v>
      </c>
      <c r="P17" s="121"/>
      <c r="Q17" s="120">
        <v>96</v>
      </c>
      <c r="R17" s="124" t="s">
        <v>45</v>
      </c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>
      <c r="A18" s="127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29"/>
      <c r="M18" s="103"/>
      <c r="N18" s="103"/>
      <c r="O18" s="103"/>
      <c r="P18" s="103"/>
      <c r="Q18" s="103"/>
      <c r="R18" s="129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5.65">
      <c r="A19" s="259" t="s">
        <v>9</v>
      </c>
      <c r="B19" s="260" t="s">
        <v>17</v>
      </c>
      <c r="C19" s="104">
        <v>4</v>
      </c>
      <c r="D19" s="105" t="s">
        <v>29</v>
      </c>
      <c r="E19" s="104">
        <v>0</v>
      </c>
      <c r="F19" s="261" t="s">
        <v>21</v>
      </c>
      <c r="G19" s="106"/>
      <c r="H19" s="262" t="s">
        <v>15</v>
      </c>
      <c r="I19" s="104">
        <v>3</v>
      </c>
      <c r="J19" s="105" t="s">
        <v>29</v>
      </c>
      <c r="K19" s="104">
        <v>1</v>
      </c>
      <c r="L19" s="263" t="s">
        <v>54</v>
      </c>
      <c r="M19" s="106"/>
      <c r="N19" s="262" t="s">
        <v>55</v>
      </c>
      <c r="O19" s="104">
        <v>4</v>
      </c>
      <c r="P19" s="105" t="s">
        <v>29</v>
      </c>
      <c r="Q19" s="104">
        <v>0</v>
      </c>
      <c r="R19" s="256" t="s">
        <v>20</v>
      </c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20.25" customHeight="1">
      <c r="A20" s="259"/>
      <c r="B20" s="260"/>
      <c r="C20" s="110">
        <v>313</v>
      </c>
      <c r="D20" s="111" t="s">
        <v>30</v>
      </c>
      <c r="E20" s="110">
        <v>306</v>
      </c>
      <c r="F20" s="261"/>
      <c r="G20" s="103"/>
      <c r="H20" s="262"/>
      <c r="I20" s="110">
        <v>321</v>
      </c>
      <c r="J20" s="111" t="s">
        <v>30</v>
      </c>
      <c r="K20" s="110">
        <v>312</v>
      </c>
      <c r="L20" s="263"/>
      <c r="M20" s="103"/>
      <c r="N20" s="262"/>
      <c r="O20" s="110">
        <v>381</v>
      </c>
      <c r="P20" s="111" t="s">
        <v>30</v>
      </c>
      <c r="Q20" s="110">
        <v>332</v>
      </c>
      <c r="R20" s="256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>
      <c r="A21" s="259"/>
      <c r="B21" s="113" t="s">
        <v>34</v>
      </c>
      <c r="C21" s="114">
        <v>176</v>
      </c>
      <c r="D21" s="115"/>
      <c r="E21" s="114">
        <v>174</v>
      </c>
      <c r="F21" s="116" t="s">
        <v>43</v>
      </c>
      <c r="G21" s="103"/>
      <c r="H21" s="116" t="s">
        <v>32</v>
      </c>
      <c r="I21" s="114">
        <v>150</v>
      </c>
      <c r="J21" s="115"/>
      <c r="K21" s="114">
        <v>157</v>
      </c>
      <c r="L21" s="116" t="s">
        <v>35</v>
      </c>
      <c r="M21" s="103"/>
      <c r="N21" s="116" t="s">
        <v>37</v>
      </c>
      <c r="O21" s="114">
        <v>176</v>
      </c>
      <c r="P21" s="115"/>
      <c r="Q21" s="114">
        <v>166</v>
      </c>
      <c r="R21" s="133" t="s">
        <v>44</v>
      </c>
      <c r="S21" s="102"/>
      <c r="T21" s="102"/>
      <c r="U21" s="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>
      <c r="A22" s="259"/>
      <c r="B22" s="119" t="s">
        <v>40</v>
      </c>
      <c r="C22" s="120">
        <v>137</v>
      </c>
      <c r="D22" s="121"/>
      <c r="E22" s="120">
        <v>132</v>
      </c>
      <c r="F22" s="122" t="s">
        <v>45</v>
      </c>
      <c r="G22" s="123"/>
      <c r="H22" s="122" t="s">
        <v>38</v>
      </c>
      <c r="I22" s="120">
        <v>171</v>
      </c>
      <c r="J22" s="121"/>
      <c r="K22" s="120">
        <v>155</v>
      </c>
      <c r="L22" s="122" t="s">
        <v>50</v>
      </c>
      <c r="M22" s="123"/>
      <c r="N22" s="122" t="s">
        <v>51</v>
      </c>
      <c r="O22" s="120">
        <v>205</v>
      </c>
      <c r="P22" s="121"/>
      <c r="Q22" s="120">
        <v>166</v>
      </c>
      <c r="R22" s="124" t="s">
        <v>46</v>
      </c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>
      <c r="A23" s="127"/>
      <c r="B23" s="103"/>
      <c r="C23" s="103"/>
      <c r="D23" s="103"/>
      <c r="E23" s="103"/>
      <c r="F23" s="103"/>
      <c r="G23" s="103"/>
      <c r="H23" s="134"/>
      <c r="I23" s="103"/>
      <c r="J23" s="103"/>
      <c r="K23" s="103"/>
      <c r="L23" s="129"/>
      <c r="M23" s="103"/>
      <c r="N23" s="103"/>
      <c r="O23" s="103"/>
      <c r="P23" s="103"/>
      <c r="Q23" s="103"/>
      <c r="R23" s="129"/>
      <c r="S23" s="102"/>
      <c r="T23" s="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5.65">
      <c r="A24" s="259" t="s">
        <v>10</v>
      </c>
      <c r="B24" s="260" t="s">
        <v>21</v>
      </c>
      <c r="C24" s="104">
        <v>0</v>
      </c>
      <c r="D24" s="105" t="s">
        <v>29</v>
      </c>
      <c r="E24" s="104">
        <v>4</v>
      </c>
      <c r="F24" s="261" t="s">
        <v>52</v>
      </c>
      <c r="G24" s="106"/>
      <c r="H24" s="262" t="s">
        <v>20</v>
      </c>
      <c r="I24" s="104">
        <v>1</v>
      </c>
      <c r="J24" s="105" t="s">
        <v>29</v>
      </c>
      <c r="K24" s="104">
        <v>3</v>
      </c>
      <c r="L24" s="263" t="s">
        <v>15</v>
      </c>
      <c r="M24" s="106"/>
      <c r="N24" s="262" t="s">
        <v>53</v>
      </c>
      <c r="O24" s="104">
        <v>1</v>
      </c>
      <c r="P24" s="105" t="s">
        <v>29</v>
      </c>
      <c r="Q24" s="104">
        <v>3</v>
      </c>
      <c r="R24" s="256" t="s">
        <v>55</v>
      </c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ht="23.95" customHeight="1">
      <c r="A25" s="259"/>
      <c r="B25" s="260"/>
      <c r="C25" s="110">
        <v>236</v>
      </c>
      <c r="D25" s="111" t="s">
        <v>30</v>
      </c>
      <c r="E25" s="110">
        <v>385</v>
      </c>
      <c r="F25" s="261"/>
      <c r="G25" s="103"/>
      <c r="H25" s="262"/>
      <c r="I25" s="110">
        <v>289</v>
      </c>
      <c r="J25" s="111" t="s">
        <v>30</v>
      </c>
      <c r="K25" s="110">
        <v>313</v>
      </c>
      <c r="L25" s="263"/>
      <c r="M25" s="103"/>
      <c r="N25" s="262"/>
      <c r="O25" s="110">
        <v>315</v>
      </c>
      <c r="P25" s="111" t="s">
        <v>30</v>
      </c>
      <c r="Q25" s="110">
        <v>374</v>
      </c>
      <c r="R25" s="256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>
      <c r="A26" s="259"/>
      <c r="B26" s="113" t="s">
        <v>43</v>
      </c>
      <c r="C26" s="114">
        <v>150</v>
      </c>
      <c r="D26" s="115"/>
      <c r="E26" s="114">
        <v>176</v>
      </c>
      <c r="F26" s="116" t="s">
        <v>48</v>
      </c>
      <c r="G26" s="103"/>
      <c r="H26" s="117" t="s">
        <v>44</v>
      </c>
      <c r="I26" s="114">
        <v>142</v>
      </c>
      <c r="J26" s="115"/>
      <c r="K26" s="135">
        <v>126</v>
      </c>
      <c r="L26" s="116" t="s">
        <v>32</v>
      </c>
      <c r="M26" s="103"/>
      <c r="N26" s="116" t="s">
        <v>49</v>
      </c>
      <c r="O26" s="114">
        <v>188</v>
      </c>
      <c r="P26" s="115"/>
      <c r="Q26" s="114">
        <v>158</v>
      </c>
      <c r="R26" s="118" t="s">
        <v>37</v>
      </c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>
      <c r="A27" s="259"/>
      <c r="B27" s="119" t="s">
        <v>45</v>
      </c>
      <c r="C27" s="120">
        <v>86</v>
      </c>
      <c r="D27" s="121"/>
      <c r="E27" s="120">
        <v>209</v>
      </c>
      <c r="F27" s="122" t="s">
        <v>39</v>
      </c>
      <c r="G27" s="123"/>
      <c r="H27" s="122" t="s">
        <v>46</v>
      </c>
      <c r="I27" s="120">
        <v>147</v>
      </c>
      <c r="J27" s="121"/>
      <c r="K27" s="136">
        <v>187</v>
      </c>
      <c r="L27" s="122" t="s">
        <v>38</v>
      </c>
      <c r="M27" s="123"/>
      <c r="N27" s="122" t="s">
        <v>42</v>
      </c>
      <c r="O27" s="120">
        <v>127</v>
      </c>
      <c r="P27" s="121"/>
      <c r="Q27" s="120">
        <v>216</v>
      </c>
      <c r="R27" s="124" t="s">
        <v>51</v>
      </c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>
      <c r="A28" s="127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29"/>
      <c r="M28" s="103"/>
      <c r="N28" s="103"/>
      <c r="O28" s="103"/>
      <c r="P28" s="103"/>
      <c r="Q28" s="128"/>
      <c r="R28" s="129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ht="22.6" customHeight="1">
      <c r="A29" s="259" t="s">
        <v>11</v>
      </c>
      <c r="B29" s="260" t="s">
        <v>55</v>
      </c>
      <c r="C29" s="104">
        <v>0</v>
      </c>
      <c r="D29" s="105" t="s">
        <v>29</v>
      </c>
      <c r="E29" s="104">
        <v>4</v>
      </c>
      <c r="F29" s="261" t="s">
        <v>15</v>
      </c>
      <c r="G29" s="106"/>
      <c r="H29" s="262" t="s">
        <v>54</v>
      </c>
      <c r="I29" s="104">
        <v>3</v>
      </c>
      <c r="J29" s="105" t="s">
        <v>29</v>
      </c>
      <c r="K29" s="104">
        <v>1</v>
      </c>
      <c r="L29" s="263" t="s">
        <v>17</v>
      </c>
      <c r="M29" s="106"/>
      <c r="N29" s="262" t="s">
        <v>21</v>
      </c>
      <c r="O29" s="104">
        <v>0</v>
      </c>
      <c r="P29" s="105" t="s">
        <v>29</v>
      </c>
      <c r="Q29" s="104">
        <v>4</v>
      </c>
      <c r="R29" s="256" t="s">
        <v>53</v>
      </c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>
      <c r="A30" s="259"/>
      <c r="B30" s="260"/>
      <c r="C30" s="110">
        <v>264</v>
      </c>
      <c r="D30" s="111" t="s">
        <v>30</v>
      </c>
      <c r="E30" s="110">
        <v>311</v>
      </c>
      <c r="F30" s="261"/>
      <c r="G30" s="103"/>
      <c r="H30" s="262"/>
      <c r="I30" s="110">
        <v>330</v>
      </c>
      <c r="J30" s="111" t="s">
        <v>30</v>
      </c>
      <c r="K30" s="110">
        <v>317</v>
      </c>
      <c r="L30" s="263"/>
      <c r="M30" s="103"/>
      <c r="N30" s="262"/>
      <c r="O30" s="110">
        <v>242</v>
      </c>
      <c r="P30" s="111" t="s">
        <v>30</v>
      </c>
      <c r="Q30" s="110">
        <v>338</v>
      </c>
      <c r="R30" s="256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>
      <c r="A31" s="259"/>
      <c r="B31" s="113" t="s">
        <v>37</v>
      </c>
      <c r="C31" s="114">
        <v>131</v>
      </c>
      <c r="D31" s="115"/>
      <c r="E31" s="114">
        <v>143</v>
      </c>
      <c r="F31" s="116" t="s">
        <v>32</v>
      </c>
      <c r="G31" s="103"/>
      <c r="H31" s="116" t="s">
        <v>35</v>
      </c>
      <c r="I31" s="114">
        <v>173</v>
      </c>
      <c r="J31" s="115"/>
      <c r="K31" s="114">
        <v>147</v>
      </c>
      <c r="L31" s="116" t="s">
        <v>34</v>
      </c>
      <c r="M31" s="103"/>
      <c r="N31" s="116" t="s">
        <v>43</v>
      </c>
      <c r="O31" s="114">
        <v>114</v>
      </c>
      <c r="P31" s="115"/>
      <c r="Q31" s="114">
        <v>188</v>
      </c>
      <c r="R31" s="118" t="s">
        <v>49</v>
      </c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>
      <c r="A32" s="259"/>
      <c r="B32" s="119" t="s">
        <v>51</v>
      </c>
      <c r="C32" s="120">
        <v>133</v>
      </c>
      <c r="D32" s="121"/>
      <c r="E32" s="120">
        <v>168</v>
      </c>
      <c r="F32" s="122" t="s">
        <v>38</v>
      </c>
      <c r="G32" s="123"/>
      <c r="H32" s="122" t="s">
        <v>50</v>
      </c>
      <c r="I32" s="120">
        <v>157</v>
      </c>
      <c r="J32" s="121"/>
      <c r="K32" s="120">
        <v>170</v>
      </c>
      <c r="L32" s="122" t="s">
        <v>40</v>
      </c>
      <c r="M32" s="123"/>
      <c r="N32" s="122" t="s">
        <v>45</v>
      </c>
      <c r="O32" s="120">
        <v>128</v>
      </c>
      <c r="P32" s="121"/>
      <c r="Q32" s="120">
        <v>150</v>
      </c>
      <c r="R32" s="124" t="s">
        <v>42</v>
      </c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>
      <c r="A33" s="127"/>
      <c r="B33" s="103"/>
      <c r="C33" s="103"/>
      <c r="D33" s="103"/>
      <c r="E33" s="103"/>
      <c r="F33" s="103"/>
      <c r="G33" s="103"/>
      <c r="H33" s="103"/>
      <c r="I33" s="103"/>
      <c r="J33" s="103"/>
      <c r="K33" s="128"/>
      <c r="L33" s="129"/>
      <c r="M33" s="103"/>
      <c r="N33" s="103"/>
      <c r="O33" s="103"/>
      <c r="P33" s="103"/>
      <c r="Q33" s="103"/>
      <c r="R33" s="129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27" customHeight="1">
      <c r="A34" s="259" t="s">
        <v>12</v>
      </c>
      <c r="B34" s="260" t="s">
        <v>20</v>
      </c>
      <c r="C34" s="104">
        <v>3</v>
      </c>
      <c r="D34" s="105" t="s">
        <v>29</v>
      </c>
      <c r="E34" s="104">
        <v>1</v>
      </c>
      <c r="F34" s="261" t="s">
        <v>17</v>
      </c>
      <c r="G34" s="106"/>
      <c r="H34" s="262" t="s">
        <v>52</v>
      </c>
      <c r="I34" s="104">
        <v>0</v>
      </c>
      <c r="J34" s="105" t="s">
        <v>29</v>
      </c>
      <c r="K34" s="104">
        <v>4</v>
      </c>
      <c r="L34" s="263" t="s">
        <v>54</v>
      </c>
      <c r="M34" s="106"/>
      <c r="N34" s="262" t="s">
        <v>53</v>
      </c>
      <c r="O34" s="104">
        <v>3</v>
      </c>
      <c r="P34" s="105" t="s">
        <v>29</v>
      </c>
      <c r="Q34" s="104">
        <v>1</v>
      </c>
      <c r="R34" s="256" t="s">
        <v>15</v>
      </c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>
      <c r="A35" s="259"/>
      <c r="B35" s="260"/>
      <c r="C35" s="110">
        <v>362</v>
      </c>
      <c r="D35" s="111" t="s">
        <v>30</v>
      </c>
      <c r="E35" s="110">
        <v>315</v>
      </c>
      <c r="F35" s="261"/>
      <c r="G35" s="103"/>
      <c r="H35" s="262"/>
      <c r="I35" s="110">
        <v>320</v>
      </c>
      <c r="J35" s="111" t="s">
        <v>30</v>
      </c>
      <c r="K35" s="110">
        <v>362</v>
      </c>
      <c r="L35" s="263"/>
      <c r="M35" s="103"/>
      <c r="N35" s="262"/>
      <c r="O35" s="110">
        <v>327</v>
      </c>
      <c r="P35" s="111" t="s">
        <v>30</v>
      </c>
      <c r="Q35" s="110">
        <v>301</v>
      </c>
      <c r="R35" s="256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>
      <c r="A36" s="259"/>
      <c r="B36" s="137" t="s">
        <v>44</v>
      </c>
      <c r="C36" s="114">
        <v>222</v>
      </c>
      <c r="D36" s="115"/>
      <c r="E36" s="114">
        <v>149</v>
      </c>
      <c r="F36" s="116" t="s">
        <v>34</v>
      </c>
      <c r="G36" s="103"/>
      <c r="H36" s="116" t="s">
        <v>48</v>
      </c>
      <c r="I36" s="114">
        <v>168</v>
      </c>
      <c r="J36" s="115"/>
      <c r="K36" s="114">
        <v>176</v>
      </c>
      <c r="L36" s="116" t="s">
        <v>35</v>
      </c>
      <c r="M36" s="103"/>
      <c r="N36" s="116" t="s">
        <v>49</v>
      </c>
      <c r="O36" s="114">
        <v>145</v>
      </c>
      <c r="P36" s="115"/>
      <c r="Q36" s="114">
        <v>173</v>
      </c>
      <c r="R36" s="138" t="s">
        <v>32</v>
      </c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>
      <c r="A37" s="259"/>
      <c r="B37" s="119" t="s">
        <v>46</v>
      </c>
      <c r="C37" s="120">
        <v>140</v>
      </c>
      <c r="D37" s="121"/>
      <c r="E37" s="120">
        <v>166</v>
      </c>
      <c r="F37" s="122" t="s">
        <v>40</v>
      </c>
      <c r="G37" s="123"/>
      <c r="H37" s="122" t="s">
        <v>39</v>
      </c>
      <c r="I37" s="120">
        <v>152</v>
      </c>
      <c r="J37" s="121"/>
      <c r="K37" s="120">
        <v>186</v>
      </c>
      <c r="L37" s="122" t="s">
        <v>50</v>
      </c>
      <c r="M37" s="123"/>
      <c r="N37" s="122" t="s">
        <v>42</v>
      </c>
      <c r="O37" s="120">
        <v>182</v>
      </c>
      <c r="P37" s="121"/>
      <c r="Q37" s="120">
        <v>128</v>
      </c>
      <c r="R37" s="139" t="s">
        <v>38</v>
      </c>
      <c r="S37" s="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29"/>
      <c r="M38" s="103"/>
      <c r="N38" s="103"/>
      <c r="O38" s="103"/>
      <c r="P38" s="103"/>
      <c r="Q38" s="103"/>
      <c r="R38" s="129"/>
      <c r="S38" s="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23.3" customHeight="1">
      <c r="A39" s="259" t="s">
        <v>13</v>
      </c>
      <c r="B39" s="260" t="s">
        <v>21</v>
      </c>
      <c r="C39" s="104">
        <v>0</v>
      </c>
      <c r="D39" s="105" t="s">
        <v>29</v>
      </c>
      <c r="E39" s="104">
        <v>4</v>
      </c>
      <c r="F39" s="261" t="s">
        <v>54</v>
      </c>
      <c r="G39" s="106"/>
      <c r="H39" s="262" t="s">
        <v>17</v>
      </c>
      <c r="I39" s="104">
        <v>3</v>
      </c>
      <c r="J39" s="105" t="s">
        <v>29</v>
      </c>
      <c r="K39" s="104">
        <v>1</v>
      </c>
      <c r="L39" s="263" t="s">
        <v>55</v>
      </c>
      <c r="M39" s="106"/>
      <c r="N39" s="262" t="s">
        <v>20</v>
      </c>
      <c r="O39" s="104">
        <v>0</v>
      </c>
      <c r="P39" s="105" t="s">
        <v>29</v>
      </c>
      <c r="Q39" s="104">
        <v>4</v>
      </c>
      <c r="R39" s="256" t="s">
        <v>52</v>
      </c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>
      <c r="A40" s="259"/>
      <c r="B40" s="260"/>
      <c r="C40" s="110">
        <v>248</v>
      </c>
      <c r="D40" s="111" t="s">
        <v>30</v>
      </c>
      <c r="E40" s="110">
        <v>305</v>
      </c>
      <c r="F40" s="261"/>
      <c r="G40" s="103"/>
      <c r="H40" s="262"/>
      <c r="I40" s="110">
        <v>279</v>
      </c>
      <c r="J40" s="111" t="s">
        <v>30</v>
      </c>
      <c r="K40" s="110">
        <v>277</v>
      </c>
      <c r="L40" s="263"/>
      <c r="M40" s="103"/>
      <c r="N40" s="262"/>
      <c r="O40" s="110">
        <v>295</v>
      </c>
      <c r="P40" s="111" t="s">
        <v>30</v>
      </c>
      <c r="Q40" s="110">
        <v>416</v>
      </c>
      <c r="R40" s="256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>
      <c r="A41" s="259"/>
      <c r="B41" s="113" t="s">
        <v>43</v>
      </c>
      <c r="C41" s="114">
        <v>120</v>
      </c>
      <c r="D41" s="115"/>
      <c r="E41" s="114">
        <v>156</v>
      </c>
      <c r="F41" s="116" t="s">
        <v>35</v>
      </c>
      <c r="G41" s="103"/>
      <c r="H41" s="116" t="s">
        <v>34</v>
      </c>
      <c r="I41" s="114">
        <v>130</v>
      </c>
      <c r="J41" s="115"/>
      <c r="K41" s="114">
        <v>117</v>
      </c>
      <c r="L41" s="116" t="s">
        <v>37</v>
      </c>
      <c r="M41" s="103"/>
      <c r="N41" s="117" t="s">
        <v>44</v>
      </c>
      <c r="O41" s="114">
        <v>155</v>
      </c>
      <c r="P41" s="115"/>
      <c r="Q41" s="114">
        <v>183</v>
      </c>
      <c r="R41" s="118" t="s">
        <v>48</v>
      </c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>
      <c r="A42" s="259"/>
      <c r="B42" s="119" t="s">
        <v>45</v>
      </c>
      <c r="C42" s="120">
        <v>128</v>
      </c>
      <c r="D42" s="121"/>
      <c r="E42" s="120">
        <v>149</v>
      </c>
      <c r="F42" s="122" t="s">
        <v>50</v>
      </c>
      <c r="G42" s="123"/>
      <c r="H42" s="122" t="s">
        <v>40</v>
      </c>
      <c r="I42" s="120">
        <v>149</v>
      </c>
      <c r="J42" s="121"/>
      <c r="K42" s="120">
        <v>160</v>
      </c>
      <c r="L42" s="122" t="s">
        <v>51</v>
      </c>
      <c r="M42" s="123"/>
      <c r="N42" s="122" t="s">
        <v>46</v>
      </c>
      <c r="O42" s="120">
        <v>140</v>
      </c>
      <c r="P42" s="121"/>
      <c r="Q42" s="120">
        <v>233</v>
      </c>
      <c r="R42" s="124" t="s">
        <v>39</v>
      </c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40"/>
      <c r="M43" s="102"/>
      <c r="N43" s="102"/>
      <c r="O43" s="102"/>
      <c r="P43" s="102"/>
      <c r="Q43" s="102"/>
      <c r="R43" s="140"/>
      <c r="S43" s="10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23.3" customHeight="1">
      <c r="A44" s="259" t="s">
        <v>22</v>
      </c>
      <c r="B44" s="260" t="s">
        <v>54</v>
      </c>
      <c r="C44" s="104">
        <v>4</v>
      </c>
      <c r="D44" s="105" t="s">
        <v>29</v>
      </c>
      <c r="E44" s="104">
        <v>0</v>
      </c>
      <c r="F44" s="261" t="s">
        <v>53</v>
      </c>
      <c r="G44" s="106"/>
      <c r="H44" s="262" t="s">
        <v>21</v>
      </c>
      <c r="I44" s="104">
        <v>0</v>
      </c>
      <c r="J44" s="105" t="s">
        <v>29</v>
      </c>
      <c r="K44" s="104">
        <v>4</v>
      </c>
      <c r="L44" s="263" t="s">
        <v>20</v>
      </c>
      <c r="M44" s="106"/>
      <c r="N44" s="262" t="s">
        <v>17</v>
      </c>
      <c r="O44" s="104">
        <v>2</v>
      </c>
      <c r="P44" s="105" t="s">
        <v>29</v>
      </c>
      <c r="Q44" s="104">
        <v>2</v>
      </c>
      <c r="R44" s="256" t="s">
        <v>15</v>
      </c>
      <c r="S44" s="10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>
      <c r="A45" s="259"/>
      <c r="B45" s="260"/>
      <c r="C45" s="110">
        <v>405</v>
      </c>
      <c r="D45" s="111" t="s">
        <v>30</v>
      </c>
      <c r="E45" s="110">
        <v>331</v>
      </c>
      <c r="F45" s="261"/>
      <c r="G45" s="103"/>
      <c r="H45" s="262"/>
      <c r="I45" s="110">
        <v>264</v>
      </c>
      <c r="J45" s="111" t="s">
        <v>30</v>
      </c>
      <c r="K45" s="110">
        <v>347</v>
      </c>
      <c r="L45" s="263"/>
      <c r="M45" s="103"/>
      <c r="N45" s="262"/>
      <c r="O45" s="110">
        <v>303</v>
      </c>
      <c r="P45" s="111" t="s">
        <v>30</v>
      </c>
      <c r="Q45" s="110">
        <v>303</v>
      </c>
      <c r="R45" s="256"/>
      <c r="S45" s="10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>
      <c r="A46" s="259"/>
      <c r="B46" s="113" t="s">
        <v>35</v>
      </c>
      <c r="C46" s="114">
        <v>194</v>
      </c>
      <c r="D46" s="115"/>
      <c r="E46" s="114">
        <v>183</v>
      </c>
      <c r="F46" s="116" t="s">
        <v>49</v>
      </c>
      <c r="G46" s="103"/>
      <c r="H46" s="116" t="s">
        <v>43</v>
      </c>
      <c r="I46" s="114">
        <v>118</v>
      </c>
      <c r="J46" s="115"/>
      <c r="K46" s="114">
        <v>155</v>
      </c>
      <c r="L46" s="117" t="s">
        <v>44</v>
      </c>
      <c r="M46" s="103"/>
      <c r="N46" s="116" t="s">
        <v>34</v>
      </c>
      <c r="O46" s="114">
        <v>156</v>
      </c>
      <c r="P46" s="115"/>
      <c r="Q46" s="135">
        <v>136</v>
      </c>
      <c r="R46" s="118" t="s">
        <v>32</v>
      </c>
      <c r="S46" s="10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>
      <c r="A47" s="259"/>
      <c r="B47" s="119" t="s">
        <v>50</v>
      </c>
      <c r="C47" s="120">
        <v>211</v>
      </c>
      <c r="D47" s="121"/>
      <c r="E47" s="120">
        <v>148</v>
      </c>
      <c r="F47" s="122" t="s">
        <v>42</v>
      </c>
      <c r="G47" s="123"/>
      <c r="H47" s="122" t="s">
        <v>45</v>
      </c>
      <c r="I47" s="120">
        <v>146</v>
      </c>
      <c r="J47" s="121"/>
      <c r="K47" s="120">
        <v>192</v>
      </c>
      <c r="L47" s="122" t="s">
        <v>46</v>
      </c>
      <c r="M47" s="123"/>
      <c r="N47" s="122" t="s">
        <v>40</v>
      </c>
      <c r="O47" s="120">
        <v>147</v>
      </c>
      <c r="P47" s="121"/>
      <c r="Q47" s="136">
        <v>167</v>
      </c>
      <c r="R47" s="124" t="s">
        <v>38</v>
      </c>
      <c r="S47" s="10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40"/>
      <c r="M48" s="102"/>
      <c r="N48" s="102"/>
      <c r="O48" s="102"/>
      <c r="P48" s="102"/>
      <c r="Q48" s="102"/>
      <c r="R48" s="140"/>
      <c r="S48" s="10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23.95" customHeight="1">
      <c r="A49" s="259" t="s">
        <v>23</v>
      </c>
      <c r="B49" s="141"/>
      <c r="C49" s="104">
        <v>0</v>
      </c>
      <c r="D49" s="142" t="s">
        <v>29</v>
      </c>
      <c r="E49" s="104">
        <v>0</v>
      </c>
      <c r="F49" s="143"/>
      <c r="G49" s="144"/>
      <c r="H49" s="145"/>
      <c r="I49" s="104">
        <v>0</v>
      </c>
      <c r="J49" s="142" t="s">
        <v>29</v>
      </c>
      <c r="K49" s="104">
        <v>0</v>
      </c>
      <c r="L49" s="146"/>
      <c r="M49" s="106"/>
      <c r="N49" s="262" t="s">
        <v>52</v>
      </c>
      <c r="O49" s="104">
        <v>4</v>
      </c>
      <c r="P49" s="105" t="s">
        <v>29</v>
      </c>
      <c r="Q49" s="104">
        <v>0</v>
      </c>
      <c r="R49" s="256" t="s">
        <v>55</v>
      </c>
      <c r="S49" s="10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>
      <c r="A50" s="259"/>
      <c r="B50" s="147"/>
      <c r="C50" s="148"/>
      <c r="D50" s="149" t="s">
        <v>30</v>
      </c>
      <c r="E50" s="148"/>
      <c r="F50" s="150"/>
      <c r="G50" s="151"/>
      <c r="H50" s="152"/>
      <c r="I50" s="148"/>
      <c r="J50" s="149" t="s">
        <v>30</v>
      </c>
      <c r="K50" s="148"/>
      <c r="L50" s="153"/>
      <c r="M50" s="103"/>
      <c r="N50" s="262"/>
      <c r="O50" s="110">
        <v>381</v>
      </c>
      <c r="P50" s="111" t="s">
        <v>30</v>
      </c>
      <c r="Q50" s="110">
        <v>355</v>
      </c>
      <c r="R50" s="256"/>
      <c r="S50" s="10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>
      <c r="A51" s="259"/>
      <c r="B51" s="154"/>
      <c r="C51" s="155"/>
      <c r="D51" s="156"/>
      <c r="E51" s="157"/>
      <c r="F51" s="158"/>
      <c r="G51" s="151"/>
      <c r="H51" s="159"/>
      <c r="I51" s="155"/>
      <c r="J51" s="156"/>
      <c r="K51" s="155"/>
      <c r="L51" s="160"/>
      <c r="M51" s="103"/>
      <c r="N51" s="116" t="s">
        <v>48</v>
      </c>
      <c r="O51" s="114">
        <v>203</v>
      </c>
      <c r="P51" s="115"/>
      <c r="Q51" s="114">
        <v>184</v>
      </c>
      <c r="R51" s="118" t="s">
        <v>37</v>
      </c>
      <c r="S51" s="10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8.350000000000001">
      <c r="A52" s="259"/>
      <c r="B52" s="161"/>
      <c r="C52" s="162"/>
      <c r="D52" s="163"/>
      <c r="E52" s="164"/>
      <c r="F52" s="165"/>
      <c r="G52" s="166"/>
      <c r="H52" s="167"/>
      <c r="I52" s="162"/>
      <c r="J52" s="163"/>
      <c r="K52" s="162"/>
      <c r="L52" s="165"/>
      <c r="M52" s="123"/>
      <c r="N52" s="122" t="s">
        <v>39</v>
      </c>
      <c r="O52" s="120">
        <v>178</v>
      </c>
      <c r="P52" s="121"/>
      <c r="Q52" s="120">
        <v>171</v>
      </c>
      <c r="R52" s="124" t="s">
        <v>51</v>
      </c>
      <c r="S52" s="10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168"/>
      <c r="AM52" s="2"/>
      <c r="AN52" s="2"/>
      <c r="AO52" s="168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2.75" customHeight="1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2"/>
      <c r="T56" s="2"/>
      <c r="U56" s="245" t="s">
        <v>0</v>
      </c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6" t="s">
        <v>1</v>
      </c>
      <c r="AL56" s="247" t="s">
        <v>2</v>
      </c>
      <c r="AM56" s="246" t="s">
        <v>3</v>
      </c>
      <c r="AN56" s="247" t="s">
        <v>4</v>
      </c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2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6"/>
      <c r="AL57" s="247"/>
      <c r="AM57" s="246"/>
      <c r="AN57" s="247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3.6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2"/>
      <c r="U58" s="4" t="s">
        <v>5</v>
      </c>
      <c r="V58" s="5" t="s">
        <v>6</v>
      </c>
      <c r="W58" s="5" t="s">
        <v>7</v>
      </c>
      <c r="X58" s="5" t="s">
        <v>8</v>
      </c>
      <c r="Y58" s="5" t="s">
        <v>9</v>
      </c>
      <c r="Z58" s="5" t="s">
        <v>10</v>
      </c>
      <c r="AA58" s="5" t="s">
        <v>11</v>
      </c>
      <c r="AB58" s="5" t="s">
        <v>12</v>
      </c>
      <c r="AC58" s="5" t="s">
        <v>13</v>
      </c>
      <c r="AD58" s="5" t="s">
        <v>22</v>
      </c>
      <c r="AE58" s="5" t="s">
        <v>23</v>
      </c>
      <c r="AF58" s="5" t="s">
        <v>24</v>
      </c>
      <c r="AG58" s="5" t="s">
        <v>25</v>
      </c>
      <c r="AH58" s="5" t="s">
        <v>26</v>
      </c>
      <c r="AI58" s="5" t="s">
        <v>27</v>
      </c>
      <c r="AJ58" s="5" t="s">
        <v>28</v>
      </c>
      <c r="AK58" s="246"/>
      <c r="AL58" s="247"/>
      <c r="AM58" s="246"/>
      <c r="AN58" s="247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2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27.2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2"/>
      <c r="U60" s="12" t="s">
        <v>15</v>
      </c>
      <c r="V60" s="30">
        <v>289</v>
      </c>
      <c r="W60" s="31"/>
      <c r="X60" s="32">
        <v>254</v>
      </c>
      <c r="Y60" s="32">
        <v>321</v>
      </c>
      <c r="Z60" s="32">
        <v>313</v>
      </c>
      <c r="AA60" s="32">
        <v>311</v>
      </c>
      <c r="AB60" s="33">
        <v>301</v>
      </c>
      <c r="AC60" s="31"/>
      <c r="AD60" s="34">
        <v>303</v>
      </c>
      <c r="AE60" s="35"/>
      <c r="AF60" s="36"/>
      <c r="AG60" s="36"/>
      <c r="AH60" s="36"/>
      <c r="AI60" s="36"/>
      <c r="AJ60" s="37"/>
      <c r="AK60" s="38">
        <v>2092</v>
      </c>
      <c r="AL60" s="169">
        <v>298.85714285714283</v>
      </c>
      <c r="AM60" s="39">
        <v>16</v>
      </c>
      <c r="AN60" s="170">
        <f t="shared" ref="AN60:AN67" si="0">RANK(AM60,$AM$60:$AM$67)</f>
        <v>3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27.2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2"/>
      <c r="U61" s="18" t="s">
        <v>16</v>
      </c>
      <c r="V61" s="41">
        <v>328</v>
      </c>
      <c r="W61" s="42">
        <v>383</v>
      </c>
      <c r="X61" s="42">
        <v>320</v>
      </c>
      <c r="Y61" s="43"/>
      <c r="Z61" s="42">
        <v>385</v>
      </c>
      <c r="AA61" s="43"/>
      <c r="AB61" s="44">
        <v>320</v>
      </c>
      <c r="AC61" s="45">
        <v>416</v>
      </c>
      <c r="AD61" s="43"/>
      <c r="AE61" s="46">
        <v>381</v>
      </c>
      <c r="AF61" s="47"/>
      <c r="AG61" s="47"/>
      <c r="AH61" s="47"/>
      <c r="AI61" s="47"/>
      <c r="AJ61" s="48"/>
      <c r="AK61" s="49">
        <v>2533</v>
      </c>
      <c r="AL61" s="171">
        <v>361.85714285714283</v>
      </c>
      <c r="AM61" s="50">
        <v>21</v>
      </c>
      <c r="AN61" s="170">
        <f t="shared" si="0"/>
        <v>1</v>
      </c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27.2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8" t="s">
        <v>17</v>
      </c>
      <c r="V62" s="41">
        <v>302</v>
      </c>
      <c r="W62" s="42">
        <v>242</v>
      </c>
      <c r="X62" s="43"/>
      <c r="Y62" s="42">
        <v>313</v>
      </c>
      <c r="Z62" s="43"/>
      <c r="AA62" s="42">
        <v>317</v>
      </c>
      <c r="AB62" s="44">
        <v>315</v>
      </c>
      <c r="AC62" s="45">
        <v>279</v>
      </c>
      <c r="AD62" s="45">
        <v>303</v>
      </c>
      <c r="AE62" s="52"/>
      <c r="AF62" s="47"/>
      <c r="AG62" s="47"/>
      <c r="AH62" s="47"/>
      <c r="AI62" s="47"/>
      <c r="AJ62" s="48"/>
      <c r="AK62" s="49">
        <v>2071</v>
      </c>
      <c r="AL62" s="171">
        <v>295.85714285714283</v>
      </c>
      <c r="AM62" s="50">
        <v>14</v>
      </c>
      <c r="AN62" s="170">
        <f t="shared" si="0"/>
        <v>5</v>
      </c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27.2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8" t="s">
        <v>18</v>
      </c>
      <c r="V63" s="41">
        <v>301</v>
      </c>
      <c r="W63" s="42">
        <v>356</v>
      </c>
      <c r="X63" s="42">
        <v>327</v>
      </c>
      <c r="Y63" s="43"/>
      <c r="Z63" s="42">
        <v>315</v>
      </c>
      <c r="AA63" s="42">
        <v>338</v>
      </c>
      <c r="AB63" s="44">
        <v>327</v>
      </c>
      <c r="AC63" s="43"/>
      <c r="AD63" s="45">
        <v>331</v>
      </c>
      <c r="AE63" s="52"/>
      <c r="AF63" s="47"/>
      <c r="AG63" s="47"/>
      <c r="AH63" s="47"/>
      <c r="AI63" s="47"/>
      <c r="AJ63" s="48"/>
      <c r="AK63" s="49">
        <v>2295</v>
      </c>
      <c r="AL63" s="171">
        <v>327.85714285714283</v>
      </c>
      <c r="AM63" s="50">
        <v>16</v>
      </c>
      <c r="AN63" s="170">
        <f t="shared" si="0"/>
        <v>3</v>
      </c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27.2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9" t="s">
        <v>19</v>
      </c>
      <c r="V64" s="41">
        <v>293</v>
      </c>
      <c r="W64" s="43"/>
      <c r="X64" s="42">
        <v>411</v>
      </c>
      <c r="Y64" s="42">
        <v>312</v>
      </c>
      <c r="Z64" s="43"/>
      <c r="AA64" s="42">
        <v>330</v>
      </c>
      <c r="AB64" s="44">
        <v>362</v>
      </c>
      <c r="AC64" s="45">
        <v>305</v>
      </c>
      <c r="AD64" s="45">
        <v>405</v>
      </c>
      <c r="AE64" s="52"/>
      <c r="AF64" s="47"/>
      <c r="AG64" s="47"/>
      <c r="AH64" s="47"/>
      <c r="AI64" s="47"/>
      <c r="AJ64" s="48"/>
      <c r="AK64" s="49">
        <v>2418</v>
      </c>
      <c r="AL64" s="171">
        <v>345.42857142857144</v>
      </c>
      <c r="AM64" s="50">
        <v>20</v>
      </c>
      <c r="AN64" s="170">
        <f t="shared" si="0"/>
        <v>2</v>
      </c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27.2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20" t="s">
        <v>20</v>
      </c>
      <c r="V65" s="41">
        <v>313</v>
      </c>
      <c r="W65" s="42">
        <v>303</v>
      </c>
      <c r="X65" s="43"/>
      <c r="Y65" s="42">
        <v>332</v>
      </c>
      <c r="Z65" s="42">
        <v>289</v>
      </c>
      <c r="AA65" s="43"/>
      <c r="AB65" s="44">
        <v>362</v>
      </c>
      <c r="AC65" s="45">
        <v>295</v>
      </c>
      <c r="AD65" s="45">
        <v>347</v>
      </c>
      <c r="AE65" s="52"/>
      <c r="AF65" s="47"/>
      <c r="AG65" s="47"/>
      <c r="AH65" s="47"/>
      <c r="AI65" s="47"/>
      <c r="AJ65" s="48"/>
      <c r="AK65" s="49">
        <v>2241</v>
      </c>
      <c r="AL65" s="171">
        <v>320.14285714285717</v>
      </c>
      <c r="AM65" s="50">
        <v>11</v>
      </c>
      <c r="AN65" s="170">
        <f t="shared" si="0"/>
        <v>7</v>
      </c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27.2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20" t="s">
        <v>21</v>
      </c>
      <c r="V66" s="53"/>
      <c r="W66" s="42">
        <v>291</v>
      </c>
      <c r="X66" s="42">
        <v>223</v>
      </c>
      <c r="Y66" s="42">
        <v>306</v>
      </c>
      <c r="Z66" s="42">
        <v>236</v>
      </c>
      <c r="AA66" s="42">
        <v>242</v>
      </c>
      <c r="AB66" s="54"/>
      <c r="AC66" s="45">
        <v>248</v>
      </c>
      <c r="AD66" s="45">
        <v>264</v>
      </c>
      <c r="AE66" s="52"/>
      <c r="AF66" s="47"/>
      <c r="AG66" s="47"/>
      <c r="AH66" s="47"/>
      <c r="AI66" s="47"/>
      <c r="AJ66" s="48"/>
      <c r="AK66" s="55">
        <v>1810</v>
      </c>
      <c r="AL66" s="172">
        <v>258.57142857142856</v>
      </c>
      <c r="AM66" s="50">
        <v>2</v>
      </c>
      <c r="AN66" s="170">
        <f t="shared" si="0"/>
        <v>8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27.2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73" t="s">
        <v>14</v>
      </c>
      <c r="V67" s="56"/>
      <c r="W67" s="57">
        <v>297</v>
      </c>
      <c r="X67" s="57">
        <v>378</v>
      </c>
      <c r="Y67" s="57">
        <v>381</v>
      </c>
      <c r="Z67" s="57">
        <v>374</v>
      </c>
      <c r="AA67" s="57">
        <v>264</v>
      </c>
      <c r="AB67" s="58"/>
      <c r="AC67" s="59">
        <v>277</v>
      </c>
      <c r="AD67" s="60"/>
      <c r="AE67" s="61">
        <v>355</v>
      </c>
      <c r="AF67" s="62"/>
      <c r="AG67" s="62"/>
      <c r="AH67" s="62"/>
      <c r="AI67" s="62"/>
      <c r="AJ67" s="63"/>
      <c r="AK67" s="64">
        <v>2326</v>
      </c>
      <c r="AL67" s="174">
        <v>332.28571428571428</v>
      </c>
      <c r="AM67" s="65">
        <v>12</v>
      </c>
      <c r="AN67" s="170">
        <f t="shared" si="0"/>
        <v>6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70" spans="1:51">
      <c r="AM70" s="1">
        <f>SUM(AM60:AM69)</f>
        <v>112</v>
      </c>
    </row>
  </sheetData>
  <sheetProtection sheet="1" objects="1" scenarios="1" selectLockedCells="1" selectUnlockedCells="1"/>
  <mergeCells count="81">
    <mergeCell ref="A49:A52"/>
    <mergeCell ref="A44:A47"/>
    <mergeCell ref="AM56:AM58"/>
    <mergeCell ref="AN56:AN58"/>
    <mergeCell ref="U59:AN59"/>
    <mergeCell ref="R44:R45"/>
    <mergeCell ref="N49:N50"/>
    <mergeCell ref="R49:R50"/>
    <mergeCell ref="U56:AJ57"/>
    <mergeCell ref="AK56:AK58"/>
    <mergeCell ref="AL56:AL58"/>
    <mergeCell ref="N44:N45"/>
    <mergeCell ref="N39:N40"/>
    <mergeCell ref="R39:R40"/>
    <mergeCell ref="A34:A37"/>
    <mergeCell ref="B34:B35"/>
    <mergeCell ref="B44:B45"/>
    <mergeCell ref="F44:F45"/>
    <mergeCell ref="H44:H45"/>
    <mergeCell ref="L44:L45"/>
    <mergeCell ref="A39:A42"/>
    <mergeCell ref="B39:B40"/>
    <mergeCell ref="F39:F40"/>
    <mergeCell ref="H39:H40"/>
    <mergeCell ref="L39:L40"/>
    <mergeCell ref="F34:F35"/>
    <mergeCell ref="H34:H35"/>
    <mergeCell ref="L34:L35"/>
    <mergeCell ref="N34:N35"/>
    <mergeCell ref="R24:R25"/>
    <mergeCell ref="F29:F30"/>
    <mergeCell ref="H29:H30"/>
    <mergeCell ref="L29:L30"/>
    <mergeCell ref="R34:R35"/>
    <mergeCell ref="N29:N30"/>
    <mergeCell ref="R29:R30"/>
    <mergeCell ref="A24:A27"/>
    <mergeCell ref="B24:B25"/>
    <mergeCell ref="F24:F25"/>
    <mergeCell ref="H24:H25"/>
    <mergeCell ref="L24:L25"/>
    <mergeCell ref="N24:N25"/>
    <mergeCell ref="A29:A32"/>
    <mergeCell ref="B29:B30"/>
    <mergeCell ref="R14:R15"/>
    <mergeCell ref="A19:A22"/>
    <mergeCell ref="B19:B20"/>
    <mergeCell ref="F19:F20"/>
    <mergeCell ref="H19:H20"/>
    <mergeCell ref="L19:L20"/>
    <mergeCell ref="N19:N20"/>
    <mergeCell ref="R19:R20"/>
    <mergeCell ref="A14:A17"/>
    <mergeCell ref="B14:B15"/>
    <mergeCell ref="AW5:AW6"/>
    <mergeCell ref="AY5:AY6"/>
    <mergeCell ref="R9:R10"/>
    <mergeCell ref="AK5:AK6"/>
    <mergeCell ref="AM5:AM6"/>
    <mergeCell ref="AO5:AO6"/>
    <mergeCell ref="N9:N10"/>
    <mergeCell ref="F14:F15"/>
    <mergeCell ref="H14:H15"/>
    <mergeCell ref="L14:L15"/>
    <mergeCell ref="N14:N15"/>
    <mergeCell ref="A9:A12"/>
    <mergeCell ref="B9:B10"/>
    <mergeCell ref="F9:F10"/>
    <mergeCell ref="H9:H10"/>
    <mergeCell ref="L9:L10"/>
    <mergeCell ref="A4:A7"/>
    <mergeCell ref="B4:B5"/>
    <mergeCell ref="F4:F5"/>
    <mergeCell ref="H4:H5"/>
    <mergeCell ref="L4:L5"/>
    <mergeCell ref="R4:R5"/>
    <mergeCell ref="AQ5:AQ6"/>
    <mergeCell ref="AS5:AS6"/>
    <mergeCell ref="AU5:AU6"/>
    <mergeCell ref="B2:R2"/>
    <mergeCell ref="N4:N5"/>
  </mergeCells>
  <dataValidations count="19">
    <dataValidation type="list" operator="equal" allowBlank="1" showInputMessage="1" showErrorMessage="1" sqref="B6:B7 N16:N17 H22 L26:L27 R36:R37 R46:R47">
      <formula1>$AK$7:$AK$10</formula1>
      <formula2>0</formula2>
    </dataValidation>
    <dataValidation type="list" operator="equal" allowBlank="1" showInputMessage="1" showErrorMessage="1" sqref="F6:F7 N11:N12 L16:L17">
      <formula1>$AM$7:$AM$10</formula1>
      <formula2>0</formula2>
    </dataValidation>
    <dataValidation type="list" operator="equal" allowBlank="1" showInputMessage="1" showErrorMessage="1" sqref="H6:H7 R11:R12 B21:B22 L31:L32 F36:F37 H41:H42 N46:N47">
      <formula1>$AO$7:$AO$10</formula1>
      <formula2>0</formula2>
    </dataValidation>
    <dataValidation type="list" operator="equal" allowBlank="1" showInputMessage="1" showErrorMessage="1" sqref="L6:L7 B11:B12 H16:H17 N26:N27 R31:R32 N36:N37 F46:F47">
      <formula1>$AQ$7:$AQ$10</formula1>
      <formula2>0</formula2>
    </dataValidation>
    <dataValidation type="list" operator="equal" allowBlank="1" showInputMessage="1" showErrorMessage="1" sqref="N6:N7 F11:F12 R21:R22 H26:H27 B36:B37 N41:N42 L46:L47">
      <formula1>$AU$7:$AU$10</formula1>
      <formula2>0</formula2>
    </dataValidation>
    <dataValidation type="list" operator="equal" allowBlank="1" showInputMessage="1" showErrorMessage="1" sqref="R6:R7 B16:B17 L21:L22 H31:H32 L36:L37 F41:F42 B46:B47">
      <formula1>$AS$7:$AS$10</formula1>
      <formula2>0</formula2>
    </dataValidation>
    <dataValidation type="list" operator="equal" allowBlank="1" showInputMessage="1" showErrorMessage="1" sqref="H11:H12 F16:F17 N21:N22 R26:R27 B31:B32 L41:L42 R51:R52">
      <formula1>$AY$7:$AY$10</formula1>
      <formula2>0</formula2>
    </dataValidation>
    <dataValidation type="list" operator="equal" allowBlank="1" showInputMessage="1" showErrorMessage="1" sqref="L11:L12 R16:R17 F21:F22 B26:B27 N31:N32 B41:B42 H46:H47">
      <formula1>$AW$7:$AW$10</formula1>
      <formula2>0</formula2>
    </dataValidation>
    <dataValidation type="list" operator="equal" allowBlank="1" showInputMessage="1" showErrorMessage="1" sqref="H21">
      <formula1>$AK$7:$AK$10</formula1>
      <formula2>0</formula2>
    </dataValidation>
    <dataValidation type="list" operator="equal" allowBlank="1" showInputMessage="1" showErrorMessage="1" sqref="F26">
      <formula1>AM7:AM10</formula1>
      <formula2>0</formula2>
    </dataValidation>
    <dataValidation type="list" operator="equal" allowBlank="1" showInputMessage="1" showErrorMessage="1" sqref="F27">
      <formula1>AM7:AM10</formula1>
      <formula2>0</formula2>
    </dataValidation>
    <dataValidation type="list" operator="equal" allowBlank="1" showInputMessage="1" showErrorMessage="1" sqref="F31">
      <formula1>AK7:AK10</formula1>
      <formula2>0</formula2>
    </dataValidation>
    <dataValidation type="list" operator="equal" allowBlank="1" showInputMessage="1" showErrorMessage="1" sqref="F32">
      <formula1>AK7:AK10</formula1>
      <formula2>0</formula2>
    </dataValidation>
    <dataValidation type="list" operator="equal" allowBlank="1" showInputMessage="1" showErrorMessage="1" sqref="H36">
      <formula1>AM7:AM10</formula1>
      <formula2>0</formula2>
    </dataValidation>
    <dataValidation type="list" operator="equal" allowBlank="1" showInputMessage="1" showErrorMessage="1" sqref="H37">
      <formula1>AM7:AM10</formula1>
      <formula2>0</formula2>
    </dataValidation>
    <dataValidation type="list" operator="equal" allowBlank="1" showInputMessage="1" showErrorMessage="1" sqref="R41">
      <formula1>AM7:AM10</formula1>
      <formula2>0</formula2>
    </dataValidation>
    <dataValidation type="list" operator="equal" allowBlank="1" showInputMessage="1" showErrorMessage="1" sqref="R42">
      <formula1>AM7:AM10</formula1>
      <formula2>0</formula2>
    </dataValidation>
    <dataValidation type="list" operator="equal" allowBlank="1" showInputMessage="1" showErrorMessage="1" sqref="N51">
      <formula1>AM7:AM10</formula1>
      <formula2>0</formula2>
    </dataValidation>
    <dataValidation type="list" operator="equal" allowBlank="1" showInputMessage="1" showErrorMessage="1" sqref="N52">
      <formula1>AM7:AM10</formula1>
      <formula2>0</formula2>
    </dataValidation>
  </dataValidations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70"/>
  <sheetViews>
    <sheetView topLeftCell="K4" zoomScale="75" zoomScaleNormal="75" workbookViewId="0">
      <selection activeCell="R11" sqref="R11"/>
    </sheetView>
  </sheetViews>
  <sheetFormatPr defaultColWidth="8.75" defaultRowHeight="12.9"/>
  <cols>
    <col min="1" max="1" width="8.625" style="1" customWidth="1"/>
    <col min="2" max="2" width="18.75" style="1" customWidth="1"/>
    <col min="3" max="3" width="6.75" style="1" customWidth="1"/>
    <col min="4" max="4" width="1.25" style="1" customWidth="1"/>
    <col min="5" max="5" width="6.75" style="1" customWidth="1"/>
    <col min="6" max="6" width="18.75" style="1" customWidth="1"/>
    <col min="7" max="7" width="1.75" style="1" customWidth="1"/>
    <col min="8" max="8" width="18.75" style="1" customWidth="1"/>
    <col min="9" max="9" width="6.75" style="1" customWidth="1"/>
    <col min="10" max="10" width="1.25" style="1" customWidth="1"/>
    <col min="11" max="11" width="6.75" style="1" customWidth="1"/>
    <col min="12" max="12" width="18.75" style="1" customWidth="1"/>
    <col min="13" max="13" width="1.75" style="1" customWidth="1"/>
    <col min="14" max="14" width="18.75" style="1" customWidth="1"/>
    <col min="15" max="15" width="6.75" style="1" customWidth="1"/>
    <col min="16" max="16" width="1.25" style="1" customWidth="1"/>
    <col min="17" max="17" width="6.75" style="1" customWidth="1"/>
    <col min="18" max="18" width="18.75" style="1" customWidth="1"/>
    <col min="19" max="19" width="2.875" style="1" customWidth="1"/>
    <col min="20" max="20" width="2.625" style="1" customWidth="1"/>
    <col min="21" max="21" width="46.25" style="1" customWidth="1"/>
    <col min="22" max="28" width="10.75" style="1" customWidth="1"/>
    <col min="29" max="31" width="8.625" style="1" customWidth="1"/>
    <col min="32" max="36" width="1.75" style="1" customWidth="1"/>
    <col min="37" max="37" width="20.625" style="1" customWidth="1"/>
    <col min="38" max="38" width="11.875" style="1" customWidth="1"/>
    <col min="39" max="39" width="18.75" style="1" customWidth="1"/>
    <col min="40" max="40" width="15.25" style="1" customWidth="1"/>
    <col min="41" max="41" width="25.75" style="1" customWidth="1"/>
    <col min="42" max="42" width="2.75" style="1" customWidth="1"/>
    <col min="43" max="43" width="25.75" style="1" customWidth="1"/>
    <col min="44" max="44" width="2.75" style="1" customWidth="1"/>
    <col min="45" max="45" width="25.75" style="1" customWidth="1"/>
    <col min="46" max="46" width="2.75" style="1" customWidth="1"/>
    <col min="47" max="47" width="25.75" style="1" customWidth="1"/>
    <col min="48" max="48" width="2.75" style="1" customWidth="1"/>
    <col min="49" max="49" width="25.75" style="1" customWidth="1"/>
    <col min="50" max="50" width="2.75" style="1" customWidth="1"/>
    <col min="51" max="51" width="25.75" style="1" customWidth="1"/>
    <col min="52" max="16384" width="8.75" style="1"/>
  </cols>
  <sheetData>
    <row r="1" spans="1:51" ht="79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9.05">
      <c r="A2" s="102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102"/>
      <c r="T2" s="102"/>
      <c r="U2" s="102"/>
      <c r="V2" s="102"/>
      <c r="W2" s="102"/>
      <c r="X2" s="102"/>
      <c r="Y2" s="10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2"/>
      <c r="T3" s="102"/>
      <c r="U3" s="102"/>
      <c r="V3" s="102"/>
      <c r="W3" s="102"/>
      <c r="X3" s="102"/>
      <c r="Y3" s="10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25.15">
      <c r="A4" s="259" t="s">
        <v>6</v>
      </c>
      <c r="B4" s="260" t="s">
        <v>52</v>
      </c>
      <c r="C4" s="104">
        <v>4</v>
      </c>
      <c r="D4" s="105" t="s">
        <v>29</v>
      </c>
      <c r="E4" s="104">
        <v>0</v>
      </c>
      <c r="F4" s="261" t="s">
        <v>57</v>
      </c>
      <c r="G4" s="106"/>
      <c r="H4" s="262" t="s">
        <v>53</v>
      </c>
      <c r="I4" s="104">
        <v>4</v>
      </c>
      <c r="J4" s="105" t="s">
        <v>29</v>
      </c>
      <c r="K4" s="104">
        <v>0</v>
      </c>
      <c r="L4" s="263" t="s">
        <v>54</v>
      </c>
      <c r="M4" s="106"/>
      <c r="N4" s="262" t="s">
        <v>21</v>
      </c>
      <c r="O4" s="104">
        <v>0</v>
      </c>
      <c r="P4" s="105" t="s">
        <v>29</v>
      </c>
      <c r="Q4" s="104">
        <v>4</v>
      </c>
      <c r="R4" s="256" t="s">
        <v>20</v>
      </c>
      <c r="S4" s="102"/>
      <c r="T4" s="102"/>
      <c r="U4" s="102"/>
      <c r="V4" s="102"/>
      <c r="W4" s="102"/>
      <c r="X4" s="102"/>
      <c r="Y4" s="102"/>
      <c r="Z4" s="2"/>
      <c r="AA4" s="2"/>
      <c r="AB4" s="107"/>
      <c r="AC4" s="107"/>
      <c r="AD4" s="107"/>
      <c r="AE4" s="107"/>
      <c r="AF4" s="107"/>
      <c r="AG4" s="107"/>
      <c r="AH4" s="107"/>
      <c r="AI4" s="107"/>
      <c r="AJ4" s="2"/>
      <c r="AK4" s="108">
        <v>1</v>
      </c>
      <c r="AL4" s="109"/>
      <c r="AM4" s="108">
        <v>2</v>
      </c>
      <c r="AN4" s="109"/>
      <c r="AO4" s="108">
        <v>3</v>
      </c>
      <c r="AP4" s="109"/>
      <c r="AQ4" s="108">
        <v>4</v>
      </c>
      <c r="AR4" s="109"/>
      <c r="AS4" s="108">
        <v>5</v>
      </c>
      <c r="AT4" s="109"/>
      <c r="AU4" s="108">
        <v>6</v>
      </c>
      <c r="AV4" s="109"/>
      <c r="AW4" s="108">
        <v>7</v>
      </c>
      <c r="AX4" s="109"/>
      <c r="AY4" s="108">
        <v>8</v>
      </c>
    </row>
    <row r="5" spans="1:51">
      <c r="A5" s="259"/>
      <c r="B5" s="260"/>
      <c r="C5" s="110">
        <v>412</v>
      </c>
      <c r="D5" s="111" t="s">
        <v>30</v>
      </c>
      <c r="E5" s="110">
        <v>276</v>
      </c>
      <c r="F5" s="261"/>
      <c r="G5" s="103"/>
      <c r="H5" s="262"/>
      <c r="I5" s="110">
        <v>383</v>
      </c>
      <c r="J5" s="111" t="s">
        <v>30</v>
      </c>
      <c r="K5" s="110">
        <v>288</v>
      </c>
      <c r="L5" s="263"/>
      <c r="M5" s="103"/>
      <c r="N5" s="262"/>
      <c r="O5" s="110">
        <v>226</v>
      </c>
      <c r="P5" s="111" t="s">
        <v>30</v>
      </c>
      <c r="Q5" s="110">
        <v>353</v>
      </c>
      <c r="R5" s="256"/>
      <c r="S5" s="2"/>
      <c r="T5" s="102"/>
      <c r="U5" s="102"/>
      <c r="V5" s="102"/>
      <c r="W5" s="102"/>
      <c r="X5" s="102"/>
      <c r="Y5" s="10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64" t="s">
        <v>52</v>
      </c>
      <c r="AL5" s="112"/>
      <c r="AM5" s="257" t="s">
        <v>57</v>
      </c>
      <c r="AN5" s="112"/>
      <c r="AO5" s="257" t="s">
        <v>53</v>
      </c>
      <c r="AP5" s="112"/>
      <c r="AQ5" s="257" t="s">
        <v>54</v>
      </c>
      <c r="AR5" s="112"/>
      <c r="AS5" s="257" t="s">
        <v>20</v>
      </c>
      <c r="AT5" s="112"/>
      <c r="AU5" s="257" t="s">
        <v>21</v>
      </c>
      <c r="AV5" s="112"/>
      <c r="AW5" s="257" t="s">
        <v>55</v>
      </c>
      <c r="AX5" s="112"/>
      <c r="AY5" s="257" t="s">
        <v>15</v>
      </c>
    </row>
    <row r="6" spans="1:51">
      <c r="A6" s="259"/>
      <c r="B6" s="113" t="s">
        <v>48</v>
      </c>
      <c r="C6" s="114">
        <v>222</v>
      </c>
      <c r="D6" s="115"/>
      <c r="E6" s="114">
        <v>141</v>
      </c>
      <c r="F6" s="116" t="s">
        <v>56</v>
      </c>
      <c r="G6" s="103"/>
      <c r="H6" s="116" t="s">
        <v>49</v>
      </c>
      <c r="I6" s="114">
        <v>150</v>
      </c>
      <c r="J6" s="115"/>
      <c r="K6" s="114">
        <v>143</v>
      </c>
      <c r="L6" s="116" t="s">
        <v>35</v>
      </c>
      <c r="M6" s="103"/>
      <c r="N6" s="117" t="s">
        <v>43</v>
      </c>
      <c r="O6" s="114">
        <v>135</v>
      </c>
      <c r="P6" s="115"/>
      <c r="Q6" s="114">
        <v>168</v>
      </c>
      <c r="R6" s="118" t="s">
        <v>44</v>
      </c>
      <c r="S6" s="2"/>
      <c r="T6" s="102"/>
      <c r="U6" s="102"/>
      <c r="V6" s="102"/>
      <c r="W6" s="102"/>
      <c r="X6" s="102"/>
      <c r="Y6" s="10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64"/>
      <c r="AL6" s="112"/>
      <c r="AM6" s="257"/>
      <c r="AN6" s="112"/>
      <c r="AO6" s="257"/>
      <c r="AP6" s="112"/>
      <c r="AQ6" s="257"/>
      <c r="AR6" s="112"/>
      <c r="AS6" s="257"/>
      <c r="AT6" s="112"/>
      <c r="AU6" s="257"/>
      <c r="AV6" s="112"/>
      <c r="AW6" s="257"/>
      <c r="AX6" s="112"/>
      <c r="AY6" s="257"/>
    </row>
    <row r="7" spans="1:51" ht="13.6">
      <c r="A7" s="259"/>
      <c r="B7" s="119" t="s">
        <v>39</v>
      </c>
      <c r="C7" s="120">
        <v>190</v>
      </c>
      <c r="D7" s="121"/>
      <c r="E7" s="120">
        <v>135</v>
      </c>
      <c r="F7" s="122" t="s">
        <v>34</v>
      </c>
      <c r="G7" s="123"/>
      <c r="H7" s="122" t="s">
        <v>42</v>
      </c>
      <c r="I7" s="120">
        <v>233</v>
      </c>
      <c r="J7" s="121"/>
      <c r="K7" s="120">
        <v>145</v>
      </c>
      <c r="L7" s="122" t="s">
        <v>50</v>
      </c>
      <c r="M7" s="123"/>
      <c r="N7" s="122" t="s">
        <v>45</v>
      </c>
      <c r="O7" s="120">
        <v>91</v>
      </c>
      <c r="P7" s="121"/>
      <c r="Q7" s="120">
        <v>185</v>
      </c>
      <c r="R7" s="124" t="s">
        <v>46</v>
      </c>
      <c r="S7" s="102"/>
      <c r="T7" s="102"/>
      <c r="U7" s="102"/>
      <c r="V7" s="102"/>
      <c r="W7" s="102"/>
      <c r="X7" s="102"/>
      <c r="Y7" s="10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112" t="s">
        <v>48</v>
      </c>
      <c r="AL7" s="112"/>
      <c r="AM7" s="125" t="s">
        <v>56</v>
      </c>
      <c r="AN7" s="112"/>
      <c r="AO7" s="125" t="s">
        <v>42</v>
      </c>
      <c r="AP7" s="112"/>
      <c r="AQ7" s="125" t="s">
        <v>35</v>
      </c>
      <c r="AR7" s="112"/>
      <c r="AS7" s="125" t="s">
        <v>44</v>
      </c>
      <c r="AT7" s="112"/>
      <c r="AU7" s="3" t="s">
        <v>43</v>
      </c>
      <c r="AV7" s="112"/>
      <c r="AW7" s="125" t="s">
        <v>37</v>
      </c>
      <c r="AX7" s="112"/>
      <c r="AY7" s="126" t="s">
        <v>38</v>
      </c>
    </row>
    <row r="8" spans="1:51" ht="13.6">
      <c r="A8" s="127"/>
      <c r="B8" s="103"/>
      <c r="C8" s="103"/>
      <c r="D8" s="103"/>
      <c r="E8" s="103"/>
      <c r="F8" s="103"/>
      <c r="G8" s="103"/>
      <c r="H8" s="103"/>
      <c r="I8" s="128"/>
      <c r="J8" s="103"/>
      <c r="K8" s="103"/>
      <c r="L8" s="129"/>
      <c r="M8" s="103"/>
      <c r="N8" s="103"/>
      <c r="O8" s="103"/>
      <c r="P8" s="103"/>
      <c r="Q8" s="103"/>
      <c r="R8" s="129"/>
      <c r="S8" s="102"/>
      <c r="T8" s="102"/>
      <c r="U8" s="102"/>
      <c r="V8" s="102"/>
      <c r="W8" s="102"/>
      <c r="X8" s="102"/>
      <c r="Y8" s="10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112" t="s">
        <v>39</v>
      </c>
      <c r="AL8" s="112"/>
      <c r="AM8" s="125" t="s">
        <v>34</v>
      </c>
      <c r="AN8" s="112"/>
      <c r="AO8" s="125" t="s">
        <v>49</v>
      </c>
      <c r="AP8" s="112"/>
      <c r="AQ8" s="125" t="s">
        <v>50</v>
      </c>
      <c r="AR8" s="112"/>
      <c r="AS8" s="125" t="s">
        <v>46</v>
      </c>
      <c r="AT8" s="112"/>
      <c r="AU8" s="3" t="s">
        <v>45</v>
      </c>
      <c r="AV8" s="112"/>
      <c r="AW8" s="125" t="s">
        <v>51</v>
      </c>
      <c r="AX8" s="112"/>
      <c r="AY8" s="126" t="s">
        <v>32</v>
      </c>
    </row>
    <row r="9" spans="1:51" ht="23.95" customHeight="1">
      <c r="A9" s="259" t="s">
        <v>7</v>
      </c>
      <c r="B9" s="260" t="s">
        <v>54</v>
      </c>
      <c r="C9" s="104">
        <v>4</v>
      </c>
      <c r="D9" s="105" t="s">
        <v>29</v>
      </c>
      <c r="E9" s="104">
        <v>0</v>
      </c>
      <c r="F9" s="261" t="s">
        <v>21</v>
      </c>
      <c r="G9" s="106"/>
      <c r="H9" s="262" t="s">
        <v>15</v>
      </c>
      <c r="I9" s="104">
        <v>1</v>
      </c>
      <c r="J9" s="105" t="s">
        <v>29</v>
      </c>
      <c r="K9" s="104">
        <v>3</v>
      </c>
      <c r="L9" s="263" t="s">
        <v>55</v>
      </c>
      <c r="M9" s="106"/>
      <c r="N9" s="262" t="s">
        <v>57</v>
      </c>
      <c r="O9" s="104">
        <v>1</v>
      </c>
      <c r="P9" s="105" t="s">
        <v>29</v>
      </c>
      <c r="Q9" s="104">
        <v>3</v>
      </c>
      <c r="R9" s="256" t="s">
        <v>53</v>
      </c>
      <c r="S9" s="2"/>
      <c r="T9" s="102"/>
      <c r="U9" s="102"/>
      <c r="V9" s="102"/>
      <c r="W9" s="102"/>
      <c r="X9" s="102"/>
      <c r="Y9" s="10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12"/>
      <c r="AL9" s="112"/>
      <c r="AM9" s="125" t="s">
        <v>47</v>
      </c>
      <c r="AN9" s="112"/>
      <c r="AO9" s="125"/>
      <c r="AP9" s="112"/>
      <c r="AQ9" s="125" t="s">
        <v>47</v>
      </c>
      <c r="AR9" s="112"/>
      <c r="AS9" s="125" t="s">
        <v>47</v>
      </c>
      <c r="AT9" s="112"/>
      <c r="AU9" s="125" t="s">
        <v>47</v>
      </c>
      <c r="AV9" s="112"/>
      <c r="AW9" s="125" t="s">
        <v>47</v>
      </c>
      <c r="AX9" s="112"/>
      <c r="AY9" s="126"/>
    </row>
    <row r="10" spans="1:51" ht="13.6">
      <c r="A10" s="259"/>
      <c r="B10" s="260"/>
      <c r="C10" s="110">
        <v>393</v>
      </c>
      <c r="D10" s="111" t="s">
        <v>30</v>
      </c>
      <c r="E10" s="110">
        <v>281</v>
      </c>
      <c r="F10" s="261"/>
      <c r="G10" s="103"/>
      <c r="H10" s="262"/>
      <c r="I10" s="110">
        <v>287</v>
      </c>
      <c r="J10" s="111" t="s">
        <v>30</v>
      </c>
      <c r="K10" s="110">
        <v>303</v>
      </c>
      <c r="L10" s="263"/>
      <c r="M10" s="103"/>
      <c r="N10" s="262"/>
      <c r="O10" s="110">
        <v>304</v>
      </c>
      <c r="P10" s="111" t="s">
        <v>30</v>
      </c>
      <c r="Q10" s="110">
        <v>306</v>
      </c>
      <c r="R10" s="256"/>
      <c r="S10" s="102"/>
      <c r="T10" s="102"/>
      <c r="U10" s="102"/>
      <c r="V10" s="102"/>
      <c r="W10" s="102"/>
      <c r="X10" s="102"/>
      <c r="Y10" s="10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30"/>
      <c r="AL10" s="130"/>
      <c r="AM10" s="131" t="s">
        <v>47</v>
      </c>
      <c r="AN10" s="130"/>
      <c r="AO10" s="131"/>
      <c r="AP10" s="130"/>
      <c r="AQ10" s="131" t="s">
        <v>47</v>
      </c>
      <c r="AR10" s="130"/>
      <c r="AS10" s="131" t="s">
        <v>47</v>
      </c>
      <c r="AT10" s="130"/>
      <c r="AU10" s="131" t="s">
        <v>47</v>
      </c>
      <c r="AV10" s="130"/>
      <c r="AW10" s="131" t="s">
        <v>47</v>
      </c>
      <c r="AX10" s="130"/>
      <c r="AY10" s="132" t="s">
        <v>47</v>
      </c>
    </row>
    <row r="11" spans="1:51">
      <c r="A11" s="259"/>
      <c r="B11" s="113" t="s">
        <v>35</v>
      </c>
      <c r="C11" s="114">
        <v>200</v>
      </c>
      <c r="D11" s="115"/>
      <c r="E11" s="114">
        <v>123</v>
      </c>
      <c r="F11" s="117" t="s">
        <v>43</v>
      </c>
      <c r="G11" s="103"/>
      <c r="H11" s="116" t="s">
        <v>32</v>
      </c>
      <c r="I11" s="114">
        <v>141</v>
      </c>
      <c r="J11" s="115"/>
      <c r="K11" s="114">
        <v>124</v>
      </c>
      <c r="L11" s="116" t="s">
        <v>37</v>
      </c>
      <c r="M11" s="103"/>
      <c r="N11" s="116" t="s">
        <v>56</v>
      </c>
      <c r="O11" s="114">
        <v>187</v>
      </c>
      <c r="P11" s="115"/>
      <c r="Q11" s="114">
        <v>126</v>
      </c>
      <c r="R11" s="118" t="s">
        <v>49</v>
      </c>
      <c r="S11" s="102"/>
      <c r="T11" s="102"/>
      <c r="U11" s="102"/>
      <c r="V11" s="102"/>
      <c r="W11" s="102"/>
      <c r="X11" s="10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>
      <c r="A12" s="259"/>
      <c r="B12" s="119" t="s">
        <v>50</v>
      </c>
      <c r="C12" s="120">
        <v>193</v>
      </c>
      <c r="D12" s="121"/>
      <c r="E12" s="120">
        <v>158</v>
      </c>
      <c r="F12" s="122" t="s">
        <v>45</v>
      </c>
      <c r="G12" s="123"/>
      <c r="H12" s="122" t="s">
        <v>38</v>
      </c>
      <c r="I12" s="120">
        <v>146</v>
      </c>
      <c r="J12" s="121"/>
      <c r="K12" s="120">
        <v>179</v>
      </c>
      <c r="L12" s="122" t="s">
        <v>51</v>
      </c>
      <c r="M12" s="123"/>
      <c r="N12" s="122" t="s">
        <v>34</v>
      </c>
      <c r="O12" s="120">
        <v>117</v>
      </c>
      <c r="P12" s="121"/>
      <c r="Q12" s="120">
        <v>180</v>
      </c>
      <c r="R12" s="124" t="s">
        <v>42</v>
      </c>
      <c r="S12" s="102"/>
      <c r="T12" s="102"/>
      <c r="U12" s="102"/>
      <c r="V12" s="102"/>
      <c r="W12" s="10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>
      <c r="A13" s="127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29"/>
      <c r="M13" s="103"/>
      <c r="N13" s="103"/>
      <c r="O13" s="103"/>
      <c r="P13" s="103"/>
      <c r="Q13" s="103"/>
      <c r="R13" s="129"/>
      <c r="S13" s="102"/>
      <c r="T13" s="102"/>
      <c r="U13" s="102"/>
      <c r="V13" s="102"/>
      <c r="W13" s="10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21.75" customHeight="1">
      <c r="A14" s="259" t="s">
        <v>8</v>
      </c>
      <c r="B14" s="260" t="s">
        <v>20</v>
      </c>
      <c r="C14" s="104">
        <v>0</v>
      </c>
      <c r="D14" s="105" t="s">
        <v>29</v>
      </c>
      <c r="E14" s="104">
        <v>4</v>
      </c>
      <c r="F14" s="261" t="s">
        <v>15</v>
      </c>
      <c r="G14" s="106"/>
      <c r="H14" s="262" t="s">
        <v>54</v>
      </c>
      <c r="I14" s="104">
        <v>3</v>
      </c>
      <c r="J14" s="105" t="s">
        <v>29</v>
      </c>
      <c r="K14" s="104">
        <v>1</v>
      </c>
      <c r="L14" s="265" t="s">
        <v>57</v>
      </c>
      <c r="M14" s="106"/>
      <c r="N14" s="262" t="s">
        <v>52</v>
      </c>
      <c r="O14" s="104">
        <v>4</v>
      </c>
      <c r="P14" s="105" t="s">
        <v>29</v>
      </c>
      <c r="Q14" s="104">
        <v>0</v>
      </c>
      <c r="R14" s="256" t="s">
        <v>55</v>
      </c>
      <c r="S14" s="102"/>
      <c r="T14" s="102"/>
      <c r="U14" s="102"/>
      <c r="V14" s="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>
      <c r="A15" s="259"/>
      <c r="B15" s="260"/>
      <c r="C15" s="110">
        <v>286</v>
      </c>
      <c r="D15" s="111" t="s">
        <v>30</v>
      </c>
      <c r="E15" s="110">
        <v>311</v>
      </c>
      <c r="F15" s="261"/>
      <c r="G15" s="103"/>
      <c r="H15" s="262"/>
      <c r="I15" s="110">
        <v>362</v>
      </c>
      <c r="J15" s="111" t="s">
        <v>30</v>
      </c>
      <c r="K15" s="110">
        <v>360</v>
      </c>
      <c r="L15" s="266"/>
      <c r="M15" s="103"/>
      <c r="N15" s="262"/>
      <c r="O15" s="110">
        <v>362</v>
      </c>
      <c r="P15" s="111" t="s">
        <v>30</v>
      </c>
      <c r="Q15" s="110">
        <v>300</v>
      </c>
      <c r="R15" s="256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>
      <c r="A16" s="259"/>
      <c r="B16" s="113" t="s">
        <v>44</v>
      </c>
      <c r="C16" s="114">
        <v>126</v>
      </c>
      <c r="D16" s="115"/>
      <c r="E16" s="114">
        <v>137</v>
      </c>
      <c r="F16" s="116" t="s">
        <v>32</v>
      </c>
      <c r="G16" s="103"/>
      <c r="H16" s="116" t="s">
        <v>35</v>
      </c>
      <c r="I16" s="114">
        <v>186</v>
      </c>
      <c r="J16" s="115"/>
      <c r="K16" s="114">
        <v>176</v>
      </c>
      <c r="L16" s="116" t="s">
        <v>56</v>
      </c>
      <c r="M16" s="103"/>
      <c r="N16" s="116" t="s">
        <v>48</v>
      </c>
      <c r="O16" s="114">
        <v>178</v>
      </c>
      <c r="P16" s="115"/>
      <c r="Q16" s="114">
        <v>142</v>
      </c>
      <c r="R16" s="118" t="s">
        <v>37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>
      <c r="A17" s="259"/>
      <c r="B17" s="119" t="s">
        <v>46</v>
      </c>
      <c r="C17" s="120">
        <v>160</v>
      </c>
      <c r="D17" s="121"/>
      <c r="E17" s="120">
        <v>174</v>
      </c>
      <c r="F17" s="122" t="s">
        <v>38</v>
      </c>
      <c r="G17" s="123"/>
      <c r="H17" s="122" t="s">
        <v>50</v>
      </c>
      <c r="I17" s="120">
        <v>176</v>
      </c>
      <c r="J17" s="121"/>
      <c r="K17" s="120">
        <v>184</v>
      </c>
      <c r="L17" s="122" t="s">
        <v>34</v>
      </c>
      <c r="M17" s="123"/>
      <c r="N17" s="122" t="s">
        <v>39</v>
      </c>
      <c r="O17" s="120">
        <v>184</v>
      </c>
      <c r="P17" s="121"/>
      <c r="Q17" s="120">
        <v>158</v>
      </c>
      <c r="R17" s="124" t="s">
        <v>51</v>
      </c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>
      <c r="A18" s="127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29"/>
      <c r="M18" s="103"/>
      <c r="N18" s="103"/>
      <c r="O18" s="103"/>
      <c r="P18" s="103"/>
      <c r="Q18" s="103"/>
      <c r="R18" s="129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5.65">
      <c r="A19" s="259" t="s">
        <v>9</v>
      </c>
      <c r="B19" s="260" t="s">
        <v>53</v>
      </c>
      <c r="C19" s="104">
        <v>4</v>
      </c>
      <c r="D19" s="105" t="s">
        <v>29</v>
      </c>
      <c r="E19" s="104">
        <v>0</v>
      </c>
      <c r="F19" s="261" t="s">
        <v>55</v>
      </c>
      <c r="G19" s="106"/>
      <c r="H19" s="262" t="s">
        <v>52</v>
      </c>
      <c r="I19" s="104">
        <v>4</v>
      </c>
      <c r="J19" s="105" t="s">
        <v>29</v>
      </c>
      <c r="K19" s="104">
        <v>0</v>
      </c>
      <c r="L19" s="263" t="s">
        <v>20</v>
      </c>
      <c r="M19" s="106"/>
      <c r="N19" s="262" t="s">
        <v>15</v>
      </c>
      <c r="O19" s="104">
        <v>4</v>
      </c>
      <c r="P19" s="105" t="s">
        <v>29</v>
      </c>
      <c r="Q19" s="104">
        <v>0</v>
      </c>
      <c r="R19" s="256" t="s">
        <v>21</v>
      </c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20.25" customHeight="1">
      <c r="A20" s="259"/>
      <c r="B20" s="260"/>
      <c r="C20" s="110">
        <v>402</v>
      </c>
      <c r="D20" s="111" t="s">
        <v>30</v>
      </c>
      <c r="E20" s="110">
        <v>359</v>
      </c>
      <c r="F20" s="261"/>
      <c r="G20" s="103"/>
      <c r="H20" s="262"/>
      <c r="I20" s="110">
        <v>393</v>
      </c>
      <c r="J20" s="111" t="s">
        <v>30</v>
      </c>
      <c r="K20" s="110">
        <v>350</v>
      </c>
      <c r="L20" s="263"/>
      <c r="M20" s="103"/>
      <c r="N20" s="262"/>
      <c r="O20" s="110">
        <v>277</v>
      </c>
      <c r="P20" s="111" t="s">
        <v>30</v>
      </c>
      <c r="Q20" s="110">
        <v>215</v>
      </c>
      <c r="R20" s="256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>
      <c r="A21" s="259"/>
      <c r="B21" s="113" t="s">
        <v>49</v>
      </c>
      <c r="C21" s="114">
        <v>211</v>
      </c>
      <c r="D21" s="115"/>
      <c r="E21" s="114">
        <v>210</v>
      </c>
      <c r="F21" s="116" t="s">
        <v>37</v>
      </c>
      <c r="G21" s="103"/>
      <c r="H21" s="116" t="s">
        <v>48</v>
      </c>
      <c r="I21" s="114">
        <v>194</v>
      </c>
      <c r="J21" s="115"/>
      <c r="K21" s="114">
        <v>152</v>
      </c>
      <c r="L21" s="116" t="s">
        <v>44</v>
      </c>
      <c r="M21" s="103"/>
      <c r="N21" s="116" t="s">
        <v>32</v>
      </c>
      <c r="O21" s="114">
        <v>115</v>
      </c>
      <c r="P21" s="115"/>
      <c r="Q21" s="114">
        <v>67</v>
      </c>
      <c r="R21" s="133" t="s">
        <v>43</v>
      </c>
      <c r="S21" s="102"/>
      <c r="T21" s="102"/>
      <c r="U21" s="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>
      <c r="A22" s="259"/>
      <c r="B22" s="119" t="s">
        <v>42</v>
      </c>
      <c r="C22" s="120">
        <v>191</v>
      </c>
      <c r="D22" s="121"/>
      <c r="E22" s="120">
        <v>149</v>
      </c>
      <c r="F22" s="122" t="s">
        <v>51</v>
      </c>
      <c r="G22" s="123"/>
      <c r="H22" s="122" t="s">
        <v>39</v>
      </c>
      <c r="I22" s="120">
        <v>199</v>
      </c>
      <c r="J22" s="121"/>
      <c r="K22" s="120">
        <v>198</v>
      </c>
      <c r="L22" s="122" t="s">
        <v>46</v>
      </c>
      <c r="M22" s="123"/>
      <c r="N22" s="122" t="s">
        <v>38</v>
      </c>
      <c r="O22" s="120">
        <v>162</v>
      </c>
      <c r="P22" s="121"/>
      <c r="Q22" s="120">
        <v>148</v>
      </c>
      <c r="R22" s="124" t="s">
        <v>45</v>
      </c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>
      <c r="A23" s="127"/>
      <c r="B23" s="103"/>
      <c r="C23" s="103"/>
      <c r="D23" s="103"/>
      <c r="E23" s="103"/>
      <c r="F23" s="103"/>
      <c r="G23" s="103"/>
      <c r="H23" s="134"/>
      <c r="I23" s="103"/>
      <c r="J23" s="103"/>
      <c r="K23" s="103"/>
      <c r="L23" s="129"/>
      <c r="M23" s="103"/>
      <c r="N23" s="103"/>
      <c r="O23" s="103"/>
      <c r="P23" s="103"/>
      <c r="Q23" s="103"/>
      <c r="R23" s="129"/>
      <c r="S23" s="102"/>
      <c r="T23" s="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5.8" customHeight="1">
      <c r="A24" s="259" t="s">
        <v>10</v>
      </c>
      <c r="B24" s="260" t="s">
        <v>55</v>
      </c>
      <c r="C24" s="104">
        <v>4</v>
      </c>
      <c r="D24" s="105" t="s">
        <v>29</v>
      </c>
      <c r="E24" s="104">
        <v>0</v>
      </c>
      <c r="F24" s="265" t="s">
        <v>57</v>
      </c>
      <c r="G24" s="106"/>
      <c r="H24" s="262" t="s">
        <v>21</v>
      </c>
      <c r="I24" s="104">
        <v>0</v>
      </c>
      <c r="J24" s="105" t="s">
        <v>29</v>
      </c>
      <c r="K24" s="104">
        <v>4</v>
      </c>
      <c r="L24" s="263" t="s">
        <v>52</v>
      </c>
      <c r="M24" s="106"/>
      <c r="N24" s="262" t="s">
        <v>54</v>
      </c>
      <c r="O24" s="104">
        <v>3</v>
      </c>
      <c r="P24" s="105" t="s">
        <v>29</v>
      </c>
      <c r="Q24" s="104">
        <v>1</v>
      </c>
      <c r="R24" s="256" t="s">
        <v>15</v>
      </c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ht="23.95" customHeight="1">
      <c r="A25" s="259"/>
      <c r="B25" s="260"/>
      <c r="C25" s="110">
        <v>358</v>
      </c>
      <c r="D25" s="111" t="s">
        <v>30</v>
      </c>
      <c r="E25" s="110">
        <v>327</v>
      </c>
      <c r="F25" s="266"/>
      <c r="G25" s="103"/>
      <c r="H25" s="262"/>
      <c r="I25" s="110">
        <v>246</v>
      </c>
      <c r="J25" s="111" t="s">
        <v>30</v>
      </c>
      <c r="K25" s="110">
        <v>390</v>
      </c>
      <c r="L25" s="263"/>
      <c r="M25" s="103"/>
      <c r="N25" s="262"/>
      <c r="O25" s="110">
        <v>295</v>
      </c>
      <c r="P25" s="111" t="s">
        <v>30</v>
      </c>
      <c r="Q25" s="110">
        <v>286</v>
      </c>
      <c r="R25" s="256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>
      <c r="A26" s="259"/>
      <c r="B26" s="113" t="s">
        <v>37</v>
      </c>
      <c r="C26" s="114">
        <v>180</v>
      </c>
      <c r="D26" s="115"/>
      <c r="E26" s="114">
        <v>153</v>
      </c>
      <c r="F26" s="116" t="s">
        <v>56</v>
      </c>
      <c r="G26" s="103"/>
      <c r="H26" s="117" t="s">
        <v>43</v>
      </c>
      <c r="I26" s="114">
        <v>122</v>
      </c>
      <c r="J26" s="115"/>
      <c r="K26" s="135">
        <v>187</v>
      </c>
      <c r="L26" s="116" t="s">
        <v>48</v>
      </c>
      <c r="M26" s="103"/>
      <c r="N26" s="116" t="s">
        <v>35</v>
      </c>
      <c r="O26" s="114">
        <v>142</v>
      </c>
      <c r="P26" s="115"/>
      <c r="Q26" s="114">
        <v>132</v>
      </c>
      <c r="R26" s="118" t="s">
        <v>32</v>
      </c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>
      <c r="A27" s="259"/>
      <c r="B27" s="119" t="s">
        <v>51</v>
      </c>
      <c r="C27" s="120">
        <v>178</v>
      </c>
      <c r="D27" s="121"/>
      <c r="E27" s="120">
        <v>174</v>
      </c>
      <c r="F27" s="122" t="s">
        <v>34</v>
      </c>
      <c r="G27" s="123"/>
      <c r="H27" s="122" t="s">
        <v>45</v>
      </c>
      <c r="I27" s="120">
        <v>124</v>
      </c>
      <c r="J27" s="121"/>
      <c r="K27" s="136">
        <v>203</v>
      </c>
      <c r="L27" s="122" t="s">
        <v>39</v>
      </c>
      <c r="M27" s="123"/>
      <c r="N27" s="122" t="s">
        <v>50</v>
      </c>
      <c r="O27" s="120">
        <v>153</v>
      </c>
      <c r="P27" s="121"/>
      <c r="Q27" s="120">
        <v>154</v>
      </c>
      <c r="R27" s="124" t="s">
        <v>38</v>
      </c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>
      <c r="A28" s="127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29"/>
      <c r="M28" s="103"/>
      <c r="N28" s="103"/>
      <c r="O28" s="103"/>
      <c r="P28" s="103"/>
      <c r="Q28" s="128"/>
      <c r="R28" s="129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ht="22.6" customHeight="1">
      <c r="A29" s="259" t="s">
        <v>11</v>
      </c>
      <c r="B29" s="260" t="s">
        <v>15</v>
      </c>
      <c r="C29" s="104">
        <v>1</v>
      </c>
      <c r="D29" s="105" t="s">
        <v>29</v>
      </c>
      <c r="E29" s="104">
        <v>3</v>
      </c>
      <c r="F29" s="261" t="s">
        <v>52</v>
      </c>
      <c r="G29" s="106"/>
      <c r="H29" s="262" t="s">
        <v>20</v>
      </c>
      <c r="I29" s="104">
        <v>0</v>
      </c>
      <c r="J29" s="105" t="s">
        <v>29</v>
      </c>
      <c r="K29" s="104">
        <v>4</v>
      </c>
      <c r="L29" s="263" t="s">
        <v>53</v>
      </c>
      <c r="M29" s="106"/>
      <c r="N29" s="262" t="s">
        <v>55</v>
      </c>
      <c r="O29" s="104">
        <v>3</v>
      </c>
      <c r="P29" s="105" t="s">
        <v>29</v>
      </c>
      <c r="Q29" s="104">
        <v>1</v>
      </c>
      <c r="R29" s="256" t="s">
        <v>54</v>
      </c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>
      <c r="A30" s="259"/>
      <c r="B30" s="260"/>
      <c r="C30" s="110">
        <v>332</v>
      </c>
      <c r="D30" s="111" t="s">
        <v>30</v>
      </c>
      <c r="E30" s="110">
        <v>380</v>
      </c>
      <c r="F30" s="261"/>
      <c r="G30" s="103"/>
      <c r="H30" s="262"/>
      <c r="I30" s="110">
        <v>274</v>
      </c>
      <c r="J30" s="111" t="s">
        <v>30</v>
      </c>
      <c r="K30" s="110">
        <v>313</v>
      </c>
      <c r="L30" s="263"/>
      <c r="M30" s="103"/>
      <c r="N30" s="262"/>
      <c r="O30" s="110">
        <v>376</v>
      </c>
      <c r="P30" s="111" t="s">
        <v>30</v>
      </c>
      <c r="Q30" s="110">
        <v>360</v>
      </c>
      <c r="R30" s="256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>
      <c r="A31" s="259"/>
      <c r="B31" s="113" t="s">
        <v>32</v>
      </c>
      <c r="C31" s="114">
        <v>131</v>
      </c>
      <c r="D31" s="115"/>
      <c r="E31" s="114">
        <v>221</v>
      </c>
      <c r="F31" s="116" t="s">
        <v>48</v>
      </c>
      <c r="G31" s="103"/>
      <c r="H31" s="116" t="s">
        <v>44</v>
      </c>
      <c r="I31" s="114">
        <v>155</v>
      </c>
      <c r="J31" s="115"/>
      <c r="K31" s="114">
        <v>168</v>
      </c>
      <c r="L31" s="116" t="s">
        <v>49</v>
      </c>
      <c r="M31" s="103"/>
      <c r="N31" s="116" t="s">
        <v>37</v>
      </c>
      <c r="O31" s="114">
        <v>171</v>
      </c>
      <c r="P31" s="115"/>
      <c r="Q31" s="114">
        <v>176</v>
      </c>
      <c r="R31" s="118" t="s">
        <v>35</v>
      </c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>
      <c r="A32" s="259"/>
      <c r="B32" s="119" t="s">
        <v>38</v>
      </c>
      <c r="C32" s="120">
        <v>201</v>
      </c>
      <c r="D32" s="121"/>
      <c r="E32" s="120">
        <v>159</v>
      </c>
      <c r="F32" s="122" t="s">
        <v>39</v>
      </c>
      <c r="G32" s="123"/>
      <c r="H32" s="122" t="s">
        <v>46</v>
      </c>
      <c r="I32" s="120">
        <v>119</v>
      </c>
      <c r="J32" s="121"/>
      <c r="K32" s="120">
        <v>145</v>
      </c>
      <c r="L32" s="122" t="s">
        <v>42</v>
      </c>
      <c r="M32" s="123"/>
      <c r="N32" s="122" t="s">
        <v>51</v>
      </c>
      <c r="O32" s="120">
        <v>205</v>
      </c>
      <c r="P32" s="121"/>
      <c r="Q32" s="120">
        <v>184</v>
      </c>
      <c r="R32" s="124" t="s">
        <v>50</v>
      </c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>
      <c r="A33" s="127"/>
      <c r="B33" s="103"/>
      <c r="C33" s="103"/>
      <c r="D33" s="103"/>
      <c r="E33" s="103"/>
      <c r="F33" s="103"/>
      <c r="G33" s="103"/>
      <c r="H33" s="103"/>
      <c r="I33" s="103"/>
      <c r="J33" s="103"/>
      <c r="K33" s="128"/>
      <c r="L33" s="129"/>
      <c r="M33" s="103"/>
      <c r="N33" s="103"/>
      <c r="O33" s="103"/>
      <c r="P33" s="103"/>
      <c r="Q33" s="103"/>
      <c r="R33" s="129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27" customHeight="1">
      <c r="A34" s="259" t="s">
        <v>12</v>
      </c>
      <c r="B34" s="260" t="s">
        <v>21</v>
      </c>
      <c r="C34" s="104">
        <v>0</v>
      </c>
      <c r="D34" s="105" t="s">
        <v>29</v>
      </c>
      <c r="E34" s="104">
        <v>4</v>
      </c>
      <c r="F34" s="261" t="s">
        <v>53</v>
      </c>
      <c r="G34" s="106"/>
      <c r="H34" s="262" t="s">
        <v>57</v>
      </c>
      <c r="I34" s="104">
        <v>3</v>
      </c>
      <c r="J34" s="105" t="s">
        <v>29</v>
      </c>
      <c r="K34" s="104">
        <v>1</v>
      </c>
      <c r="L34" s="263" t="s">
        <v>20</v>
      </c>
      <c r="M34" s="106"/>
      <c r="N34" s="262" t="s">
        <v>54</v>
      </c>
      <c r="O34" s="104">
        <v>0</v>
      </c>
      <c r="P34" s="105" t="s">
        <v>29</v>
      </c>
      <c r="Q34" s="104">
        <v>4</v>
      </c>
      <c r="R34" s="256" t="s">
        <v>52</v>
      </c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>
      <c r="A35" s="259"/>
      <c r="B35" s="260"/>
      <c r="C35" s="110">
        <v>286</v>
      </c>
      <c r="D35" s="111" t="s">
        <v>30</v>
      </c>
      <c r="E35" s="110">
        <v>416</v>
      </c>
      <c r="F35" s="261"/>
      <c r="G35" s="103"/>
      <c r="H35" s="262"/>
      <c r="I35" s="110">
        <v>298</v>
      </c>
      <c r="J35" s="111" t="s">
        <v>30</v>
      </c>
      <c r="K35" s="110">
        <v>297</v>
      </c>
      <c r="L35" s="263"/>
      <c r="M35" s="103"/>
      <c r="N35" s="262"/>
      <c r="O35" s="110">
        <v>354</v>
      </c>
      <c r="P35" s="111" t="s">
        <v>30</v>
      </c>
      <c r="Q35" s="110">
        <v>378</v>
      </c>
      <c r="R35" s="256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>
      <c r="A36" s="259"/>
      <c r="B36" s="137" t="s">
        <v>43</v>
      </c>
      <c r="C36" s="114">
        <v>136</v>
      </c>
      <c r="D36" s="115"/>
      <c r="E36" s="114">
        <v>178</v>
      </c>
      <c r="F36" s="116" t="s">
        <v>49</v>
      </c>
      <c r="G36" s="103"/>
      <c r="H36" s="116" t="s">
        <v>56</v>
      </c>
      <c r="I36" s="114">
        <v>122</v>
      </c>
      <c r="J36" s="115"/>
      <c r="K36" s="114">
        <v>156</v>
      </c>
      <c r="L36" s="116" t="s">
        <v>44</v>
      </c>
      <c r="M36" s="103"/>
      <c r="N36" s="116" t="s">
        <v>35</v>
      </c>
      <c r="O36" s="114">
        <v>171</v>
      </c>
      <c r="P36" s="115"/>
      <c r="Q36" s="114">
        <v>175</v>
      </c>
      <c r="R36" s="138" t="s">
        <v>48</v>
      </c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>
      <c r="A37" s="259"/>
      <c r="B37" s="119" t="s">
        <v>45</v>
      </c>
      <c r="C37" s="120">
        <v>150</v>
      </c>
      <c r="D37" s="121"/>
      <c r="E37" s="120">
        <v>238</v>
      </c>
      <c r="F37" s="122" t="s">
        <v>42</v>
      </c>
      <c r="G37" s="123"/>
      <c r="H37" s="122" t="s">
        <v>34</v>
      </c>
      <c r="I37" s="120">
        <v>176</v>
      </c>
      <c r="J37" s="121"/>
      <c r="K37" s="120">
        <v>141</v>
      </c>
      <c r="L37" s="122" t="s">
        <v>46</v>
      </c>
      <c r="M37" s="123"/>
      <c r="N37" s="122" t="s">
        <v>50</v>
      </c>
      <c r="O37" s="120">
        <v>183</v>
      </c>
      <c r="P37" s="121"/>
      <c r="Q37" s="120">
        <v>203</v>
      </c>
      <c r="R37" s="139" t="s">
        <v>39</v>
      </c>
      <c r="S37" s="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29"/>
      <c r="M38" s="103"/>
      <c r="N38" s="103"/>
      <c r="O38" s="103"/>
      <c r="P38" s="103"/>
      <c r="Q38" s="103"/>
      <c r="R38" s="129"/>
      <c r="S38" s="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23.3" customHeight="1">
      <c r="A39" s="259" t="s">
        <v>13</v>
      </c>
      <c r="B39" s="260" t="s">
        <v>55</v>
      </c>
      <c r="C39" s="104">
        <v>3</v>
      </c>
      <c r="D39" s="105" t="s">
        <v>29</v>
      </c>
      <c r="E39" s="104">
        <v>1</v>
      </c>
      <c r="F39" s="261" t="s">
        <v>20</v>
      </c>
      <c r="G39" s="106"/>
      <c r="H39" s="262" t="s">
        <v>53</v>
      </c>
      <c r="I39" s="104">
        <v>4</v>
      </c>
      <c r="J39" s="105" t="s">
        <v>29</v>
      </c>
      <c r="K39" s="104">
        <v>0</v>
      </c>
      <c r="L39" s="263" t="s">
        <v>15</v>
      </c>
      <c r="M39" s="106"/>
      <c r="N39" s="262" t="s">
        <v>21</v>
      </c>
      <c r="O39" s="104">
        <v>0</v>
      </c>
      <c r="P39" s="105" t="s">
        <v>29</v>
      </c>
      <c r="Q39" s="104">
        <v>4</v>
      </c>
      <c r="R39" s="265" t="s">
        <v>57</v>
      </c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>
      <c r="A40" s="259"/>
      <c r="B40" s="260"/>
      <c r="C40" s="110">
        <v>312</v>
      </c>
      <c r="D40" s="111" t="s">
        <v>30</v>
      </c>
      <c r="E40" s="110">
        <v>310</v>
      </c>
      <c r="F40" s="261"/>
      <c r="G40" s="103"/>
      <c r="H40" s="262"/>
      <c r="I40" s="110">
        <v>370</v>
      </c>
      <c r="J40" s="111" t="s">
        <v>30</v>
      </c>
      <c r="K40" s="110">
        <v>331</v>
      </c>
      <c r="L40" s="263"/>
      <c r="M40" s="103"/>
      <c r="N40" s="262"/>
      <c r="O40" s="110">
        <v>271</v>
      </c>
      <c r="P40" s="111" t="s">
        <v>30</v>
      </c>
      <c r="Q40" s="110">
        <v>340</v>
      </c>
      <c r="R40" s="266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>
      <c r="A41" s="259"/>
      <c r="B41" s="113" t="s">
        <v>37</v>
      </c>
      <c r="C41" s="114">
        <v>135</v>
      </c>
      <c r="D41" s="115"/>
      <c r="E41" s="114">
        <v>171</v>
      </c>
      <c r="F41" s="116" t="s">
        <v>44</v>
      </c>
      <c r="G41" s="103"/>
      <c r="H41" s="116" t="s">
        <v>49</v>
      </c>
      <c r="I41" s="114">
        <v>182</v>
      </c>
      <c r="J41" s="115"/>
      <c r="K41" s="114">
        <v>161</v>
      </c>
      <c r="L41" s="116" t="s">
        <v>38</v>
      </c>
      <c r="M41" s="103"/>
      <c r="N41" s="117" t="s">
        <v>43</v>
      </c>
      <c r="O41" s="114">
        <v>150</v>
      </c>
      <c r="P41" s="115"/>
      <c r="Q41" s="114">
        <v>180</v>
      </c>
      <c r="R41" s="118" t="s">
        <v>56</v>
      </c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>
      <c r="A42" s="259"/>
      <c r="B42" s="119" t="s">
        <v>51</v>
      </c>
      <c r="C42" s="120">
        <v>177</v>
      </c>
      <c r="D42" s="121"/>
      <c r="E42" s="120">
        <v>139</v>
      </c>
      <c r="F42" s="122" t="s">
        <v>46</v>
      </c>
      <c r="G42" s="123"/>
      <c r="H42" s="122" t="s">
        <v>42</v>
      </c>
      <c r="I42" s="120">
        <v>188</v>
      </c>
      <c r="J42" s="121"/>
      <c r="K42" s="120">
        <v>170</v>
      </c>
      <c r="L42" s="122" t="s">
        <v>32</v>
      </c>
      <c r="M42" s="123"/>
      <c r="N42" s="122" t="s">
        <v>45</v>
      </c>
      <c r="O42" s="120">
        <v>121</v>
      </c>
      <c r="P42" s="121"/>
      <c r="Q42" s="120">
        <v>160</v>
      </c>
      <c r="R42" s="124" t="s">
        <v>34</v>
      </c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40"/>
      <c r="M43" s="102"/>
      <c r="N43" s="102"/>
      <c r="O43" s="102"/>
      <c r="P43" s="102"/>
      <c r="Q43" s="102"/>
      <c r="R43" s="140"/>
      <c r="S43" s="10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23.3" customHeight="1">
      <c r="A44" s="259" t="s">
        <v>22</v>
      </c>
      <c r="B44" s="260" t="s">
        <v>20</v>
      </c>
      <c r="C44" s="104">
        <v>0</v>
      </c>
      <c r="D44" s="105" t="s">
        <v>29</v>
      </c>
      <c r="E44" s="104">
        <v>4</v>
      </c>
      <c r="F44" s="261" t="s">
        <v>54</v>
      </c>
      <c r="G44" s="106"/>
      <c r="H44" s="262" t="s">
        <v>55</v>
      </c>
      <c r="I44" s="104">
        <v>4</v>
      </c>
      <c r="J44" s="105" t="s">
        <v>29</v>
      </c>
      <c r="K44" s="104">
        <v>0</v>
      </c>
      <c r="L44" s="263" t="s">
        <v>21</v>
      </c>
      <c r="M44" s="106"/>
      <c r="N44" s="262" t="s">
        <v>53</v>
      </c>
      <c r="O44" s="104">
        <v>0.5</v>
      </c>
      <c r="P44" s="105" t="s">
        <v>29</v>
      </c>
      <c r="Q44" s="104">
        <v>3.5</v>
      </c>
      <c r="R44" s="256" t="s">
        <v>52</v>
      </c>
      <c r="S44" s="10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>
      <c r="A45" s="259"/>
      <c r="B45" s="260"/>
      <c r="C45" s="110">
        <v>271</v>
      </c>
      <c r="D45" s="111" t="s">
        <v>30</v>
      </c>
      <c r="E45" s="110">
        <v>414</v>
      </c>
      <c r="F45" s="261"/>
      <c r="G45" s="103"/>
      <c r="H45" s="262"/>
      <c r="I45" s="110">
        <v>398</v>
      </c>
      <c r="J45" s="111" t="s">
        <v>30</v>
      </c>
      <c r="K45" s="110">
        <v>289</v>
      </c>
      <c r="L45" s="263"/>
      <c r="M45" s="103"/>
      <c r="N45" s="262"/>
      <c r="O45" s="110">
        <v>337</v>
      </c>
      <c r="P45" s="111" t="s">
        <v>30</v>
      </c>
      <c r="Q45" s="110">
        <v>389</v>
      </c>
      <c r="R45" s="256"/>
      <c r="S45" s="10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>
      <c r="A46" s="259"/>
      <c r="B46" s="113" t="s">
        <v>44</v>
      </c>
      <c r="C46" s="114">
        <v>149</v>
      </c>
      <c r="D46" s="115"/>
      <c r="E46" s="114">
        <v>209</v>
      </c>
      <c r="F46" s="116" t="s">
        <v>35</v>
      </c>
      <c r="G46" s="103"/>
      <c r="H46" s="116" t="s">
        <v>37</v>
      </c>
      <c r="I46" s="114">
        <v>205</v>
      </c>
      <c r="J46" s="115"/>
      <c r="K46" s="114">
        <v>148</v>
      </c>
      <c r="L46" s="117" t="s">
        <v>43</v>
      </c>
      <c r="M46" s="103"/>
      <c r="N46" s="116" t="s">
        <v>49</v>
      </c>
      <c r="O46" s="114">
        <v>176</v>
      </c>
      <c r="P46" s="115"/>
      <c r="Q46" s="135">
        <v>176</v>
      </c>
      <c r="R46" s="118" t="s">
        <v>48</v>
      </c>
      <c r="S46" s="10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>
      <c r="A47" s="259"/>
      <c r="B47" s="119" t="s">
        <v>46</v>
      </c>
      <c r="C47" s="120">
        <v>122</v>
      </c>
      <c r="D47" s="121"/>
      <c r="E47" s="120">
        <v>205</v>
      </c>
      <c r="F47" s="122" t="s">
        <v>50</v>
      </c>
      <c r="G47" s="123"/>
      <c r="H47" s="122" t="s">
        <v>51</v>
      </c>
      <c r="I47" s="120">
        <v>193</v>
      </c>
      <c r="J47" s="121"/>
      <c r="K47" s="120">
        <v>141</v>
      </c>
      <c r="L47" s="122" t="s">
        <v>45</v>
      </c>
      <c r="M47" s="123"/>
      <c r="N47" s="122" t="s">
        <v>42</v>
      </c>
      <c r="O47" s="120">
        <v>161</v>
      </c>
      <c r="P47" s="121"/>
      <c r="Q47" s="136">
        <v>213</v>
      </c>
      <c r="R47" s="124" t="s">
        <v>39</v>
      </c>
      <c r="S47" s="10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40"/>
      <c r="M48" s="102"/>
      <c r="N48" s="102"/>
      <c r="O48" s="102"/>
      <c r="P48" s="102"/>
      <c r="Q48" s="102"/>
      <c r="R48" s="140"/>
      <c r="S48" s="10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23.95" customHeight="1">
      <c r="A49" s="259" t="s">
        <v>23</v>
      </c>
      <c r="B49" s="141"/>
      <c r="C49" s="104">
        <v>0</v>
      </c>
      <c r="D49" s="142" t="s">
        <v>29</v>
      </c>
      <c r="E49" s="104">
        <v>0</v>
      </c>
      <c r="F49" s="143"/>
      <c r="G49" s="144"/>
      <c r="H49" s="145"/>
      <c r="I49" s="104">
        <v>0</v>
      </c>
      <c r="J49" s="142" t="s">
        <v>29</v>
      </c>
      <c r="K49" s="104">
        <v>0</v>
      </c>
      <c r="L49" s="146"/>
      <c r="M49" s="106"/>
      <c r="N49" s="262" t="s">
        <v>57</v>
      </c>
      <c r="O49" s="104">
        <v>4</v>
      </c>
      <c r="P49" s="105" t="s">
        <v>29</v>
      </c>
      <c r="Q49" s="104">
        <v>0</v>
      </c>
      <c r="R49" s="256" t="s">
        <v>15</v>
      </c>
      <c r="S49" s="10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>
      <c r="A50" s="259"/>
      <c r="B50" s="147"/>
      <c r="C50" s="148"/>
      <c r="D50" s="149" t="s">
        <v>30</v>
      </c>
      <c r="E50" s="148"/>
      <c r="F50" s="150"/>
      <c r="G50" s="151"/>
      <c r="H50" s="152"/>
      <c r="I50" s="148"/>
      <c r="J50" s="149" t="s">
        <v>30</v>
      </c>
      <c r="K50" s="148"/>
      <c r="L50" s="153"/>
      <c r="M50" s="103"/>
      <c r="N50" s="262"/>
      <c r="O50" s="110">
        <v>314</v>
      </c>
      <c r="P50" s="111" t="s">
        <v>30</v>
      </c>
      <c r="Q50" s="110">
        <v>240</v>
      </c>
      <c r="R50" s="256"/>
      <c r="S50" s="10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>
      <c r="A51" s="259"/>
      <c r="B51" s="154"/>
      <c r="C51" s="155"/>
      <c r="D51" s="156"/>
      <c r="E51" s="157"/>
      <c r="F51" s="158"/>
      <c r="G51" s="151"/>
      <c r="H51" s="159"/>
      <c r="I51" s="155"/>
      <c r="J51" s="156"/>
      <c r="K51" s="155"/>
      <c r="L51" s="160"/>
      <c r="M51" s="103"/>
      <c r="N51" s="116" t="s">
        <v>56</v>
      </c>
      <c r="O51" s="114">
        <v>155</v>
      </c>
      <c r="P51" s="115"/>
      <c r="Q51" s="114">
        <v>126</v>
      </c>
      <c r="R51" s="118" t="s">
        <v>38</v>
      </c>
      <c r="S51" s="10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8.350000000000001">
      <c r="A52" s="259"/>
      <c r="B52" s="161"/>
      <c r="C52" s="162"/>
      <c r="D52" s="163"/>
      <c r="E52" s="164"/>
      <c r="F52" s="165"/>
      <c r="G52" s="166"/>
      <c r="H52" s="167"/>
      <c r="I52" s="162"/>
      <c r="J52" s="163"/>
      <c r="K52" s="162"/>
      <c r="L52" s="165"/>
      <c r="M52" s="123"/>
      <c r="N52" s="122" t="s">
        <v>34</v>
      </c>
      <c r="O52" s="120">
        <v>159</v>
      </c>
      <c r="P52" s="121"/>
      <c r="Q52" s="120">
        <v>114</v>
      </c>
      <c r="R52" s="124" t="s">
        <v>32</v>
      </c>
      <c r="S52" s="10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168"/>
      <c r="AM52" s="2"/>
      <c r="AN52" s="2"/>
      <c r="AO52" s="168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2.75" customHeight="1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2"/>
      <c r="T56" s="2"/>
      <c r="U56" s="245" t="s">
        <v>0</v>
      </c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6" t="s">
        <v>1</v>
      </c>
      <c r="AL56" s="247" t="s">
        <v>2</v>
      </c>
      <c r="AM56" s="246" t="s">
        <v>3</v>
      </c>
      <c r="AN56" s="247" t="s">
        <v>4</v>
      </c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2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6"/>
      <c r="AL57" s="247"/>
      <c r="AM57" s="246"/>
      <c r="AN57" s="247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3.6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2"/>
      <c r="U58" s="4" t="s">
        <v>5</v>
      </c>
      <c r="V58" s="5" t="s">
        <v>6</v>
      </c>
      <c r="W58" s="5" t="s">
        <v>7</v>
      </c>
      <c r="X58" s="5" t="s">
        <v>8</v>
      </c>
      <c r="Y58" s="5" t="s">
        <v>9</v>
      </c>
      <c r="Z58" s="5" t="s">
        <v>10</v>
      </c>
      <c r="AA58" s="5" t="s">
        <v>11</v>
      </c>
      <c r="AB58" s="5" t="s">
        <v>12</v>
      </c>
      <c r="AC58" s="5" t="s">
        <v>13</v>
      </c>
      <c r="AD58" s="5" t="s">
        <v>22</v>
      </c>
      <c r="AE58" s="5" t="s">
        <v>23</v>
      </c>
      <c r="AF58" s="5" t="s">
        <v>24</v>
      </c>
      <c r="AG58" s="5" t="s">
        <v>25</v>
      </c>
      <c r="AH58" s="5" t="s">
        <v>26</v>
      </c>
      <c r="AI58" s="5" t="s">
        <v>27</v>
      </c>
      <c r="AJ58" s="5" t="s">
        <v>28</v>
      </c>
      <c r="AK58" s="246"/>
      <c r="AL58" s="247"/>
      <c r="AM58" s="246"/>
      <c r="AN58" s="247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2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27.2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2"/>
      <c r="U60" s="12" t="s">
        <v>52</v>
      </c>
      <c r="V60" s="30">
        <v>412</v>
      </c>
      <c r="W60" s="31"/>
      <c r="X60" s="32">
        <v>362</v>
      </c>
      <c r="Y60" s="32">
        <v>393</v>
      </c>
      <c r="Z60" s="32">
        <v>390</v>
      </c>
      <c r="AA60" s="32">
        <v>380</v>
      </c>
      <c r="AB60" s="33">
        <v>378</v>
      </c>
      <c r="AC60" s="31"/>
      <c r="AD60" s="34">
        <v>389</v>
      </c>
      <c r="AE60" s="35"/>
      <c r="AF60" s="36"/>
      <c r="AG60" s="36"/>
      <c r="AH60" s="36"/>
      <c r="AI60" s="36"/>
      <c r="AJ60" s="37"/>
      <c r="AK60" s="38">
        <v>2704</v>
      </c>
      <c r="AL60" s="169">
        <v>386.28571428571428</v>
      </c>
      <c r="AM60" s="39">
        <v>26.5</v>
      </c>
      <c r="AN60" s="170">
        <v>1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27.2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2"/>
      <c r="U61" s="18" t="s">
        <v>57</v>
      </c>
      <c r="V61" s="41">
        <v>276</v>
      </c>
      <c r="W61" s="42">
        <v>304</v>
      </c>
      <c r="X61" s="42">
        <v>360</v>
      </c>
      <c r="Y61" s="43"/>
      <c r="Z61" s="42">
        <v>327</v>
      </c>
      <c r="AA61" s="43"/>
      <c r="AB61" s="44">
        <v>298</v>
      </c>
      <c r="AC61" s="45">
        <v>340</v>
      </c>
      <c r="AD61" s="43"/>
      <c r="AE61" s="46">
        <v>314</v>
      </c>
      <c r="AF61" s="47"/>
      <c r="AG61" s="47"/>
      <c r="AH61" s="47"/>
      <c r="AI61" s="47"/>
      <c r="AJ61" s="48"/>
      <c r="AK61" s="49">
        <v>2219</v>
      </c>
      <c r="AL61" s="171">
        <v>317</v>
      </c>
      <c r="AM61" s="50">
        <v>13</v>
      </c>
      <c r="AN61" s="175">
        <v>5</v>
      </c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27.2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8" t="s">
        <v>53</v>
      </c>
      <c r="V62" s="41">
        <v>383</v>
      </c>
      <c r="W62" s="42">
        <v>306</v>
      </c>
      <c r="X62" s="43"/>
      <c r="Y62" s="42">
        <v>402</v>
      </c>
      <c r="Z62" s="43"/>
      <c r="AA62" s="42">
        <v>313</v>
      </c>
      <c r="AB62" s="44">
        <v>416</v>
      </c>
      <c r="AC62" s="45">
        <v>370</v>
      </c>
      <c r="AD62" s="45">
        <v>337</v>
      </c>
      <c r="AE62" s="52"/>
      <c r="AF62" s="47"/>
      <c r="AG62" s="47"/>
      <c r="AH62" s="47"/>
      <c r="AI62" s="47"/>
      <c r="AJ62" s="48"/>
      <c r="AK62" s="49">
        <v>2527</v>
      </c>
      <c r="AL62" s="171">
        <v>361</v>
      </c>
      <c r="AM62" s="50">
        <v>23.5</v>
      </c>
      <c r="AN62" s="175">
        <v>2</v>
      </c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27.2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8" t="s">
        <v>54</v>
      </c>
      <c r="V63" s="41">
        <v>288</v>
      </c>
      <c r="W63" s="42">
        <v>393</v>
      </c>
      <c r="X63" s="42">
        <v>362</v>
      </c>
      <c r="Y63" s="43"/>
      <c r="Z63" s="42">
        <v>295</v>
      </c>
      <c r="AA63" s="42">
        <v>360</v>
      </c>
      <c r="AB63" s="44">
        <v>354</v>
      </c>
      <c r="AC63" s="43"/>
      <c r="AD63" s="45">
        <v>414</v>
      </c>
      <c r="AE63" s="52"/>
      <c r="AF63" s="47"/>
      <c r="AG63" s="47"/>
      <c r="AH63" s="47"/>
      <c r="AI63" s="47"/>
      <c r="AJ63" s="48"/>
      <c r="AK63" s="49">
        <v>2466</v>
      </c>
      <c r="AL63" s="171">
        <v>352.28571428571428</v>
      </c>
      <c r="AM63" s="50">
        <v>15</v>
      </c>
      <c r="AN63" s="175">
        <v>4</v>
      </c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27.2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9" t="s">
        <v>20</v>
      </c>
      <c r="V64" s="41">
        <v>353</v>
      </c>
      <c r="W64" s="43"/>
      <c r="X64" s="42">
        <v>286</v>
      </c>
      <c r="Y64" s="42">
        <v>350</v>
      </c>
      <c r="Z64" s="43"/>
      <c r="AA64" s="42">
        <v>274</v>
      </c>
      <c r="AB64" s="44">
        <v>297</v>
      </c>
      <c r="AC64" s="45">
        <v>310</v>
      </c>
      <c r="AD64" s="45">
        <v>271</v>
      </c>
      <c r="AE64" s="52"/>
      <c r="AF64" s="47"/>
      <c r="AG64" s="47"/>
      <c r="AH64" s="47"/>
      <c r="AI64" s="47"/>
      <c r="AJ64" s="48"/>
      <c r="AK64" s="49">
        <v>2141</v>
      </c>
      <c r="AL64" s="171">
        <v>305.85714285714283</v>
      </c>
      <c r="AM64" s="50">
        <v>6</v>
      </c>
      <c r="AN64" s="175">
        <v>7</v>
      </c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27.2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20" t="s">
        <v>21</v>
      </c>
      <c r="V65" s="41">
        <v>226</v>
      </c>
      <c r="W65" s="42">
        <v>281</v>
      </c>
      <c r="X65" s="43"/>
      <c r="Y65" s="42">
        <v>215</v>
      </c>
      <c r="Z65" s="42">
        <v>246</v>
      </c>
      <c r="AA65" s="43"/>
      <c r="AB65" s="44">
        <v>286</v>
      </c>
      <c r="AC65" s="45">
        <v>271</v>
      </c>
      <c r="AD65" s="45">
        <v>289</v>
      </c>
      <c r="AE65" s="52"/>
      <c r="AF65" s="47"/>
      <c r="AG65" s="47"/>
      <c r="AH65" s="47"/>
      <c r="AI65" s="47"/>
      <c r="AJ65" s="48"/>
      <c r="AK65" s="49">
        <v>1814</v>
      </c>
      <c r="AL65" s="171">
        <v>259.14285714285717</v>
      </c>
      <c r="AM65" s="50">
        <v>0</v>
      </c>
      <c r="AN65" s="175">
        <v>8</v>
      </c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27.2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20" t="s">
        <v>55</v>
      </c>
      <c r="V66" s="53"/>
      <c r="W66" s="42">
        <v>303</v>
      </c>
      <c r="X66" s="42">
        <v>300</v>
      </c>
      <c r="Y66" s="42">
        <v>359</v>
      </c>
      <c r="Z66" s="42">
        <v>358</v>
      </c>
      <c r="AA66" s="42">
        <v>376</v>
      </c>
      <c r="AB66" s="54"/>
      <c r="AC66" s="45">
        <v>312</v>
      </c>
      <c r="AD66" s="45">
        <v>398</v>
      </c>
      <c r="AE66" s="52"/>
      <c r="AF66" s="47"/>
      <c r="AG66" s="47"/>
      <c r="AH66" s="47"/>
      <c r="AI66" s="47"/>
      <c r="AJ66" s="48"/>
      <c r="AK66" s="55">
        <v>2406</v>
      </c>
      <c r="AL66" s="171">
        <v>343.71428571428572</v>
      </c>
      <c r="AM66" s="50">
        <v>17</v>
      </c>
      <c r="AN66" s="175">
        <v>3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27.2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73" t="s">
        <v>15</v>
      </c>
      <c r="V67" s="56"/>
      <c r="W67" s="57">
        <v>287</v>
      </c>
      <c r="X67" s="57">
        <v>311</v>
      </c>
      <c r="Y67" s="57">
        <v>277</v>
      </c>
      <c r="Z67" s="57">
        <v>286</v>
      </c>
      <c r="AA67" s="57">
        <v>332</v>
      </c>
      <c r="AB67" s="58"/>
      <c r="AC67" s="59">
        <v>331</v>
      </c>
      <c r="AD67" s="60"/>
      <c r="AE67" s="61">
        <v>240</v>
      </c>
      <c r="AF67" s="62"/>
      <c r="AG67" s="62"/>
      <c r="AH67" s="62"/>
      <c r="AI67" s="62"/>
      <c r="AJ67" s="63"/>
      <c r="AK67" s="64">
        <v>2064</v>
      </c>
      <c r="AL67" s="174">
        <v>294.85714285714283</v>
      </c>
      <c r="AM67" s="65">
        <v>11</v>
      </c>
      <c r="AN67" s="176">
        <v>6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70" spans="1:51">
      <c r="AM70" s="1">
        <f>SUM(AM60:AM69)</f>
        <v>112</v>
      </c>
    </row>
  </sheetData>
  <sheetProtection sheet="1" objects="1" scenarios="1" selectLockedCells="1" selectUnlockedCells="1"/>
  <mergeCells count="81">
    <mergeCell ref="A49:A52"/>
    <mergeCell ref="A44:A47"/>
    <mergeCell ref="AM56:AM58"/>
    <mergeCell ref="AN56:AN58"/>
    <mergeCell ref="U59:AN59"/>
    <mergeCell ref="R44:R45"/>
    <mergeCell ref="N49:N50"/>
    <mergeCell ref="R49:R50"/>
    <mergeCell ref="U56:AJ57"/>
    <mergeCell ref="AK56:AK58"/>
    <mergeCell ref="AL56:AL58"/>
    <mergeCell ref="N44:N45"/>
    <mergeCell ref="N39:N40"/>
    <mergeCell ref="R39:R40"/>
    <mergeCell ref="A34:A37"/>
    <mergeCell ref="B34:B35"/>
    <mergeCell ref="B44:B45"/>
    <mergeCell ref="F44:F45"/>
    <mergeCell ref="H44:H45"/>
    <mergeCell ref="L44:L45"/>
    <mergeCell ref="A39:A42"/>
    <mergeCell ref="B39:B40"/>
    <mergeCell ref="F39:F40"/>
    <mergeCell ref="H39:H40"/>
    <mergeCell ref="L39:L40"/>
    <mergeCell ref="F34:F35"/>
    <mergeCell ref="H34:H35"/>
    <mergeCell ref="L34:L35"/>
    <mergeCell ref="N34:N35"/>
    <mergeCell ref="R24:R25"/>
    <mergeCell ref="F29:F30"/>
    <mergeCell ref="H29:H30"/>
    <mergeCell ref="L29:L30"/>
    <mergeCell ref="R34:R35"/>
    <mergeCell ref="N29:N30"/>
    <mergeCell ref="R29:R30"/>
    <mergeCell ref="A24:A27"/>
    <mergeCell ref="B24:B25"/>
    <mergeCell ref="F24:F25"/>
    <mergeCell ref="H24:H25"/>
    <mergeCell ref="L24:L25"/>
    <mergeCell ref="N24:N25"/>
    <mergeCell ref="A29:A32"/>
    <mergeCell ref="B29:B30"/>
    <mergeCell ref="R14:R15"/>
    <mergeCell ref="A19:A22"/>
    <mergeCell ref="B19:B20"/>
    <mergeCell ref="F19:F20"/>
    <mergeCell ref="H19:H20"/>
    <mergeCell ref="L19:L20"/>
    <mergeCell ref="N19:N20"/>
    <mergeCell ref="R19:R20"/>
    <mergeCell ref="A14:A17"/>
    <mergeCell ref="B14:B15"/>
    <mergeCell ref="AW5:AW6"/>
    <mergeCell ref="AY5:AY6"/>
    <mergeCell ref="R9:R10"/>
    <mergeCell ref="AK5:AK6"/>
    <mergeCell ref="AM5:AM6"/>
    <mergeCell ref="AO5:AO6"/>
    <mergeCell ref="N9:N10"/>
    <mergeCell ref="F14:F15"/>
    <mergeCell ref="H14:H15"/>
    <mergeCell ref="L14:L15"/>
    <mergeCell ref="N14:N15"/>
    <mergeCell ref="A9:A12"/>
    <mergeCell ref="B9:B10"/>
    <mergeCell ref="F9:F10"/>
    <mergeCell ref="H9:H10"/>
    <mergeCell ref="L9:L10"/>
    <mergeCell ref="A4:A7"/>
    <mergeCell ref="B4:B5"/>
    <mergeCell ref="F4:F5"/>
    <mergeCell ref="H4:H5"/>
    <mergeCell ref="L4:L5"/>
    <mergeCell ref="R4:R5"/>
    <mergeCell ref="AQ5:AQ6"/>
    <mergeCell ref="AS5:AS6"/>
    <mergeCell ref="AU5:AU6"/>
    <mergeCell ref="B2:R2"/>
    <mergeCell ref="N4:N5"/>
  </mergeCells>
  <dataValidations count="19">
    <dataValidation type="list" operator="equal" allowBlank="1" showInputMessage="1" showErrorMessage="1" sqref="B6:B7 N16:N17 H22 L26:L27 R36:R37 R46:R47">
      <formula1>$AK$7:$AK$10</formula1>
      <formula2>0</formula2>
    </dataValidation>
    <dataValidation type="list" operator="equal" allowBlank="1" showInputMessage="1" showErrorMessage="1" sqref="F6:F7 N11:N12 L16:L17">
      <formula1>$AM$7:$AM$10</formula1>
      <formula2>0</formula2>
    </dataValidation>
    <dataValidation type="list" operator="equal" allowBlank="1" showInputMessage="1" showErrorMessage="1" sqref="H6:H7 R11:R12 B21:B22 L31:L32 F36:F37 H41:H42 N46:N47">
      <formula1>$AO$7:$AO$10</formula1>
      <formula2>0</formula2>
    </dataValidation>
    <dataValidation type="list" operator="equal" allowBlank="1" showInputMessage="1" showErrorMessage="1" sqref="L6:L7 B11:B12 H16:H17 N26:N27 R31:R32 N36:N37 F46:F47">
      <formula1>$AQ$7:$AQ$10</formula1>
      <formula2>0</formula2>
    </dataValidation>
    <dataValidation type="list" operator="equal" allowBlank="1" showInputMessage="1" showErrorMessage="1" sqref="N6:N7 F11:F12 R21:R22 H26:H27 B36:B37 N41:N42 L46:L47">
      <formula1>$AU$7:$AU$10</formula1>
      <formula2>0</formula2>
    </dataValidation>
    <dataValidation type="list" operator="equal" allowBlank="1" showInputMessage="1" showErrorMessage="1" sqref="R6:R7 B16:B17 L21:L22 H31:H32 L36:L37 F41:F42 B46:B47">
      <formula1>$AS$7:$AS$10</formula1>
      <formula2>0</formula2>
    </dataValidation>
    <dataValidation type="list" operator="equal" allowBlank="1" showInputMessage="1" showErrorMessage="1" sqref="H11:H12 F16:F17 N21:N22 R26:R27 B31:B32 L41:L42 R51:R52">
      <formula1>$AY$7:$AY$10</formula1>
      <formula2>0</formula2>
    </dataValidation>
    <dataValidation type="list" operator="equal" allowBlank="1" showInputMessage="1" showErrorMessage="1" sqref="L11:L12 R16:R17 F21:F22 B26:B27 N31:N32 B41:B42 H46:H47">
      <formula1>$AW$7:$AW$10</formula1>
      <formula2>0</formula2>
    </dataValidation>
    <dataValidation type="list" operator="equal" allowBlank="1" showInputMessage="1" showErrorMessage="1" sqref="H21">
      <formula1>$AK$7:$AK$10</formula1>
      <formula2>0</formula2>
    </dataValidation>
    <dataValidation type="list" operator="equal" allowBlank="1" showInputMessage="1" showErrorMessage="1" sqref="F26">
      <formula1>AM7:AM10</formula1>
      <formula2>0</formula2>
    </dataValidation>
    <dataValidation type="list" operator="equal" allowBlank="1" showInputMessage="1" showErrorMessage="1" sqref="F27">
      <formula1>AM7:AM10</formula1>
      <formula2>0</formula2>
    </dataValidation>
    <dataValidation type="list" operator="equal" allowBlank="1" showInputMessage="1" showErrorMessage="1" sqref="F31">
      <formula1>AK7:AK10</formula1>
      <formula2>0</formula2>
    </dataValidation>
    <dataValidation type="list" operator="equal" allowBlank="1" showInputMessage="1" showErrorMessage="1" sqref="F32">
      <formula1>AK7:AK10</formula1>
      <formula2>0</formula2>
    </dataValidation>
    <dataValidation type="list" operator="equal" allowBlank="1" showInputMessage="1" showErrorMessage="1" sqref="H36">
      <formula1>AM7:AM10</formula1>
      <formula2>0</formula2>
    </dataValidation>
    <dataValidation type="list" operator="equal" allowBlank="1" showInputMessage="1" showErrorMessage="1" sqref="H37">
      <formula1>AM7:AM10</formula1>
      <formula2>0</formula2>
    </dataValidation>
    <dataValidation type="list" operator="equal" allowBlank="1" showInputMessage="1" showErrorMessage="1" sqref="R41">
      <formula1>AM7:AM10</formula1>
      <formula2>0</formula2>
    </dataValidation>
    <dataValidation type="list" operator="equal" allowBlank="1" showInputMessage="1" showErrorMessage="1" sqref="R42">
      <formula1>AM7:AM10</formula1>
      <formula2>0</formula2>
    </dataValidation>
    <dataValidation type="list" operator="equal" allowBlank="1" showInputMessage="1" showErrorMessage="1" sqref="N51">
      <formula1>AM7:AM10</formula1>
      <formula2>0</formula2>
    </dataValidation>
    <dataValidation type="list" operator="equal" allowBlank="1" showInputMessage="1" showErrorMessage="1" sqref="N52">
      <formula1>AM7:AM10</formula1>
      <formula2>0</formula2>
    </dataValidation>
  </dataValidations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Y70"/>
  <sheetViews>
    <sheetView tabSelected="1" topLeftCell="S35" zoomScale="85" zoomScaleNormal="85" workbookViewId="0">
      <selection activeCell="AN66" sqref="AN66"/>
    </sheetView>
  </sheetViews>
  <sheetFormatPr defaultColWidth="8.75" defaultRowHeight="12.9"/>
  <cols>
    <col min="1" max="1" width="8.625" style="1" customWidth="1"/>
    <col min="2" max="2" width="18.75" style="1" customWidth="1"/>
    <col min="3" max="3" width="6.75" style="1" customWidth="1"/>
    <col min="4" max="4" width="1.25" style="1" customWidth="1"/>
    <col min="5" max="5" width="6.75" style="1" customWidth="1"/>
    <col min="6" max="6" width="18.75" style="1" customWidth="1"/>
    <col min="7" max="7" width="1.75" style="1" customWidth="1"/>
    <col min="8" max="8" width="18.75" style="1" customWidth="1"/>
    <col min="9" max="9" width="6.75" style="1" customWidth="1"/>
    <col min="10" max="10" width="1.25" style="1" customWidth="1"/>
    <col min="11" max="11" width="6.75" style="1" customWidth="1"/>
    <col min="12" max="12" width="18.75" style="1" customWidth="1"/>
    <col min="13" max="13" width="1.75" style="1" customWidth="1"/>
    <col min="14" max="14" width="18.75" style="1" customWidth="1"/>
    <col min="15" max="15" width="6.75" style="1" customWidth="1"/>
    <col min="16" max="16" width="1.25" style="1" customWidth="1"/>
    <col min="17" max="17" width="6.75" style="1" customWidth="1"/>
    <col min="18" max="18" width="18.75" style="1" customWidth="1"/>
    <col min="19" max="19" width="2.875" style="1" customWidth="1"/>
    <col min="20" max="20" width="2.625" style="1" customWidth="1"/>
    <col min="21" max="21" width="46.25" style="1" customWidth="1"/>
    <col min="22" max="28" width="10.75" style="1" customWidth="1"/>
    <col min="29" max="31" width="8.625" style="1" customWidth="1"/>
    <col min="32" max="36" width="1.75" style="1" customWidth="1"/>
    <col min="37" max="37" width="20.625" style="1" customWidth="1"/>
    <col min="38" max="38" width="11.875" style="1" customWidth="1"/>
    <col min="39" max="39" width="18.75" style="1" customWidth="1"/>
    <col min="40" max="40" width="15.25" style="1" customWidth="1"/>
    <col min="41" max="41" width="25.75" style="1" customWidth="1"/>
    <col min="42" max="42" width="2.75" style="1" customWidth="1"/>
    <col min="43" max="43" width="25.75" style="1" customWidth="1"/>
    <col min="44" max="44" width="2.75" style="1" customWidth="1"/>
    <col min="45" max="45" width="25.75" style="1" customWidth="1"/>
    <col min="46" max="46" width="2.75" style="1" customWidth="1"/>
    <col min="47" max="47" width="25.75" style="1" customWidth="1"/>
    <col min="48" max="48" width="2.75" style="1" customWidth="1"/>
    <col min="49" max="49" width="25.75" style="1" customWidth="1"/>
    <col min="50" max="50" width="2.75" style="1" customWidth="1"/>
    <col min="51" max="51" width="25.75" style="1" customWidth="1"/>
    <col min="52" max="16384" width="8.75" style="1"/>
  </cols>
  <sheetData>
    <row r="1" spans="1:51" ht="59.3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23.95" customHeight="1" thickBot="1">
      <c r="A2" s="102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102"/>
      <c r="T2" s="102"/>
      <c r="U2" s="102"/>
      <c r="V2" s="102"/>
      <c r="W2" s="102"/>
      <c r="X2" s="102"/>
      <c r="Y2" s="10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3.6" thickBot="1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2"/>
      <c r="T3" s="102"/>
      <c r="U3" s="102"/>
      <c r="V3" s="102"/>
      <c r="W3" s="102"/>
      <c r="X3" s="102"/>
      <c r="Y3" s="10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26.5" customHeight="1" thickTop="1" thickBot="1">
      <c r="A4" s="259" t="s">
        <v>6</v>
      </c>
      <c r="B4" s="269" t="str">
        <f>AK5</f>
        <v>Kičmer Vojta+Kičmer Tomáš</v>
      </c>
      <c r="C4" s="104">
        <f>IF(C5=0,0,IF(C6=E6,0.5,IF(C6&gt;E6,1,0))+IF(C7=E7,0.5,IF(C7&gt;E7,1,0))+IF(C5=E5,1,IF(C5&gt;E5,2,0)))</f>
        <v>0</v>
      </c>
      <c r="D4" s="105" t="s">
        <v>29</v>
      </c>
      <c r="E4" s="104">
        <f>IF(E5=0,0,IF(E6=C6,0.5,IF(E6&gt;C6,1,0))+IF(E7=C7,0.5,IF(E7&gt;C7,1,0))+IF(E5=C5,1,IF(E5&gt;C5,2,0)))</f>
        <v>4</v>
      </c>
      <c r="F4" s="271" t="str">
        <f>AM5</f>
        <v>Pazděra Jaroslav+Müller  Vladimír</v>
      </c>
      <c r="G4" s="225"/>
      <c r="H4" s="273" t="str">
        <f>AO5</f>
        <v>Kružberský Ladislav+Filip Ladislav</v>
      </c>
      <c r="I4" s="104">
        <f>IF(I5=0,0,IF(I6=K6,0.5,IF(I6&gt;K6,1,0))+IF(I7=K7,0.5,IF(I7&gt;K7,1,0))+IF(I5=K5,1,IF(I5&gt;K5,2,0)))</f>
        <v>0</v>
      </c>
      <c r="J4" s="105" t="s">
        <v>29</v>
      </c>
      <c r="K4" s="104">
        <f>IF(K5=0,0,IF(K6=I6,0.5,IF(K6&gt;I6,1,0))+IF(K7=I7,0.5,IF(K7&gt;I7,1,0))+IF(K5=I5,1,IF(K5&gt;I5,2,0)))</f>
        <v>4</v>
      </c>
      <c r="L4" s="271" t="str">
        <f>AQ5</f>
        <v>Vilášek Stanislav+Schindler Radek</v>
      </c>
      <c r="M4" s="225"/>
      <c r="N4" s="273" t="str">
        <f>AU5</f>
        <v>Klusáček Jirka+Klusáčková Dana</v>
      </c>
      <c r="O4" s="104">
        <f>IF(O5=0,0,IF(O6=Q6,0.5,IF(O6&gt;Q6,1,0))+IF(O7=Q7,0.5,IF(O7&gt;Q7,1,0))+IF(O5=Q5,1,IF(O5&gt;Q5,2,0)))</f>
        <v>4</v>
      </c>
      <c r="P4" s="105" t="s">
        <v>29</v>
      </c>
      <c r="Q4" s="104">
        <f>IF(Q5=0,0,IF(Q6=O6,0.5,IF(Q6&gt;O6,1,0))+IF(Q7=O7,0.5,IF(Q7&gt;O7,1,0))+IF(Q5=O5,1,IF(Q5&gt;O5,2,0)))</f>
        <v>0</v>
      </c>
      <c r="R4" s="267" t="str">
        <f>AS5</f>
        <v>Orság Karel+Orságová Jana</v>
      </c>
      <c r="S4" s="102"/>
      <c r="T4" s="102"/>
      <c r="U4" s="102"/>
      <c r="V4" s="102"/>
      <c r="W4" s="102"/>
      <c r="X4" s="102"/>
      <c r="Y4" s="102"/>
      <c r="Z4" s="2"/>
      <c r="AA4" s="2"/>
      <c r="AB4" s="107"/>
      <c r="AC4" s="107"/>
      <c r="AD4" s="107"/>
      <c r="AE4" s="107"/>
      <c r="AF4" s="107"/>
      <c r="AG4" s="107"/>
      <c r="AH4" s="107"/>
      <c r="AI4" s="107"/>
      <c r="AJ4" s="2"/>
      <c r="AK4" s="108">
        <v>1</v>
      </c>
      <c r="AL4" s="109"/>
      <c r="AM4" s="108">
        <v>2</v>
      </c>
      <c r="AN4" s="109"/>
      <c r="AO4" s="108">
        <v>3</v>
      </c>
      <c r="AP4" s="109"/>
      <c r="AQ4" s="108">
        <v>4</v>
      </c>
      <c r="AR4" s="109"/>
      <c r="AS4" s="108">
        <v>5</v>
      </c>
      <c r="AT4" s="109"/>
      <c r="AU4" s="108">
        <v>6</v>
      </c>
      <c r="AV4" s="109"/>
      <c r="AW4" s="108">
        <v>7</v>
      </c>
      <c r="AX4" s="109"/>
      <c r="AY4" s="108">
        <v>8</v>
      </c>
    </row>
    <row r="5" spans="1:51" ht="14.3" thickTop="1" thickBot="1">
      <c r="A5" s="259"/>
      <c r="B5" s="270"/>
      <c r="C5" s="110">
        <f>C6+C7</f>
        <v>211</v>
      </c>
      <c r="D5" s="111" t="s">
        <v>30</v>
      </c>
      <c r="E5" s="110">
        <f>E6+E7</f>
        <v>375</v>
      </c>
      <c r="F5" s="272"/>
      <c r="G5" s="226"/>
      <c r="H5" s="274"/>
      <c r="I5" s="110">
        <f>I6+I7</f>
        <v>339</v>
      </c>
      <c r="J5" s="111" t="s">
        <v>30</v>
      </c>
      <c r="K5" s="110">
        <f>K6+K7</f>
        <v>404</v>
      </c>
      <c r="L5" s="272"/>
      <c r="M5" s="226"/>
      <c r="N5" s="274"/>
      <c r="O5" s="110">
        <f>O6+O7</f>
        <v>326</v>
      </c>
      <c r="P5" s="111" t="s">
        <v>30</v>
      </c>
      <c r="Q5" s="110">
        <f>Q6+Q7</f>
        <v>259</v>
      </c>
      <c r="R5" s="268"/>
      <c r="S5" s="2"/>
      <c r="T5" s="102"/>
      <c r="U5" s="102"/>
      <c r="V5" s="102"/>
      <c r="W5" s="102"/>
      <c r="X5" s="102"/>
      <c r="Y5" s="10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64" t="s">
        <v>21</v>
      </c>
      <c r="AL5" s="112"/>
      <c r="AM5" s="257" t="s">
        <v>53</v>
      </c>
      <c r="AN5" s="112"/>
      <c r="AO5" s="257" t="s">
        <v>57</v>
      </c>
      <c r="AP5" s="112"/>
      <c r="AQ5" s="257" t="s">
        <v>68</v>
      </c>
      <c r="AR5" s="112"/>
      <c r="AS5" s="257" t="s">
        <v>15</v>
      </c>
      <c r="AT5" s="112"/>
      <c r="AU5" s="257" t="s">
        <v>52</v>
      </c>
      <c r="AV5" s="112"/>
      <c r="AW5" s="257" t="s">
        <v>55</v>
      </c>
      <c r="AX5" s="112"/>
      <c r="AY5" s="257" t="s">
        <v>20</v>
      </c>
    </row>
    <row r="6" spans="1:51" ht="14.3" thickTop="1" thickBot="1">
      <c r="A6" s="259"/>
      <c r="B6" s="213" t="s">
        <v>43</v>
      </c>
      <c r="C6" s="114">
        <v>98</v>
      </c>
      <c r="D6" s="115"/>
      <c r="E6" s="114">
        <v>196</v>
      </c>
      <c r="F6" s="220" t="s">
        <v>42</v>
      </c>
      <c r="G6" s="226"/>
      <c r="H6" s="224" t="s">
        <v>56</v>
      </c>
      <c r="I6" s="114">
        <v>144</v>
      </c>
      <c r="J6" s="115"/>
      <c r="K6" s="114">
        <v>188</v>
      </c>
      <c r="L6" s="220" t="s">
        <v>64</v>
      </c>
      <c r="M6" s="226"/>
      <c r="N6" s="224" t="s">
        <v>48</v>
      </c>
      <c r="O6" s="114">
        <v>162</v>
      </c>
      <c r="P6" s="115"/>
      <c r="Q6" s="114">
        <v>134</v>
      </c>
      <c r="R6" s="118" t="s">
        <v>32</v>
      </c>
      <c r="S6" s="2"/>
      <c r="T6" s="102"/>
      <c r="U6" s="102"/>
      <c r="V6" s="102"/>
      <c r="W6" s="102"/>
      <c r="X6" s="102"/>
      <c r="Y6" s="10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64"/>
      <c r="AL6" s="112"/>
      <c r="AM6" s="257"/>
      <c r="AN6" s="112"/>
      <c r="AO6" s="257"/>
      <c r="AP6" s="112"/>
      <c r="AQ6" s="257"/>
      <c r="AR6" s="112"/>
      <c r="AS6" s="257"/>
      <c r="AT6" s="112"/>
      <c r="AU6" s="257"/>
      <c r="AV6" s="112"/>
      <c r="AW6" s="257"/>
      <c r="AX6" s="112"/>
      <c r="AY6" s="257"/>
    </row>
    <row r="7" spans="1:51" ht="14.95" thickTop="1" thickBot="1">
      <c r="A7" s="259"/>
      <c r="B7" s="214" t="s">
        <v>45</v>
      </c>
      <c r="C7" s="120">
        <v>113</v>
      </c>
      <c r="D7" s="121"/>
      <c r="E7" s="120">
        <v>179</v>
      </c>
      <c r="F7" s="221" t="s">
        <v>49</v>
      </c>
      <c r="G7" s="227"/>
      <c r="H7" s="223" t="s">
        <v>34</v>
      </c>
      <c r="I7" s="120">
        <v>195</v>
      </c>
      <c r="J7" s="121"/>
      <c r="K7" s="120">
        <v>216</v>
      </c>
      <c r="L7" s="221" t="s">
        <v>50</v>
      </c>
      <c r="M7" s="227"/>
      <c r="N7" s="223" t="s">
        <v>39</v>
      </c>
      <c r="O7" s="120">
        <v>164</v>
      </c>
      <c r="P7" s="121"/>
      <c r="Q7" s="120">
        <v>125</v>
      </c>
      <c r="R7" s="124" t="s">
        <v>38</v>
      </c>
      <c r="S7" s="102"/>
      <c r="T7" s="102"/>
      <c r="U7" s="102"/>
      <c r="V7" s="102"/>
      <c r="W7" s="102"/>
      <c r="X7" s="102"/>
      <c r="Y7" s="10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15" t="s">
        <v>43</v>
      </c>
      <c r="AL7" s="112"/>
      <c r="AM7" s="216" t="s">
        <v>42</v>
      </c>
      <c r="AN7" s="112"/>
      <c r="AO7" s="216" t="s">
        <v>56</v>
      </c>
      <c r="AP7" s="112"/>
      <c r="AQ7" s="216" t="s">
        <v>64</v>
      </c>
      <c r="AR7" s="112"/>
      <c r="AS7" s="216" t="s">
        <v>38</v>
      </c>
      <c r="AT7" s="112"/>
      <c r="AU7" s="217" t="s">
        <v>48</v>
      </c>
      <c r="AV7" s="112"/>
      <c r="AW7" s="216" t="s">
        <v>37</v>
      </c>
      <c r="AX7" s="112"/>
      <c r="AY7" s="218" t="s">
        <v>44</v>
      </c>
    </row>
    <row r="8" spans="1:51" ht="14.3" thickBot="1">
      <c r="A8" s="127"/>
      <c r="B8" s="103"/>
      <c r="C8" s="103"/>
      <c r="D8" s="103"/>
      <c r="E8" s="103"/>
      <c r="F8" s="103"/>
      <c r="G8" s="103"/>
      <c r="H8" s="103"/>
      <c r="I8" s="128"/>
      <c r="J8" s="103"/>
      <c r="K8" s="103"/>
      <c r="L8" s="129"/>
      <c r="M8" s="103"/>
      <c r="N8" s="103"/>
      <c r="O8" s="103"/>
      <c r="P8" s="103"/>
      <c r="Q8" s="103"/>
      <c r="R8" s="129"/>
      <c r="S8" s="102"/>
      <c r="T8" s="102"/>
      <c r="U8" s="102"/>
      <c r="V8" s="102"/>
      <c r="W8" s="102"/>
      <c r="X8" s="102"/>
      <c r="Y8" s="10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15" t="s">
        <v>45</v>
      </c>
      <c r="AL8" s="112"/>
      <c r="AM8" s="216" t="s">
        <v>49</v>
      </c>
      <c r="AN8" s="112"/>
      <c r="AO8" s="216" t="s">
        <v>34</v>
      </c>
      <c r="AP8" s="112"/>
      <c r="AQ8" s="216" t="s">
        <v>50</v>
      </c>
      <c r="AR8" s="112"/>
      <c r="AS8" s="216" t="s">
        <v>32</v>
      </c>
      <c r="AT8" s="112"/>
      <c r="AU8" s="217" t="s">
        <v>39</v>
      </c>
      <c r="AV8" s="112"/>
      <c r="AW8" s="216" t="s">
        <v>51</v>
      </c>
      <c r="AX8" s="112"/>
      <c r="AY8" s="218" t="s">
        <v>46</v>
      </c>
    </row>
    <row r="9" spans="1:51" ht="23.95" customHeight="1">
      <c r="A9" s="259" t="s">
        <v>7</v>
      </c>
      <c r="B9" s="269" t="str">
        <f>AQ5</f>
        <v>Vilášek Stanislav+Schindler Radek</v>
      </c>
      <c r="C9" s="104">
        <f>IF(C10=0,0,IF(C11=E11,0.5,IF(C11&gt;E11,1,0))+IF(C12=E12,0.5,IF(C12&gt;E12,1,0))+IF(C10=E10,1,IF(C10&gt;E10,2,0)))</f>
        <v>1</v>
      </c>
      <c r="D9" s="105" t="s">
        <v>29</v>
      </c>
      <c r="E9" s="104">
        <f>IF(E10=0,0,IF(E11=C11,0.5,IF(E11&gt;C11,1,0))+IF(E12=C12,0.5,IF(E12&gt;C12,1,0))+IF(E10=C10,1,IF(E10&gt;C10,2,0)))</f>
        <v>3</v>
      </c>
      <c r="F9" s="271" t="str">
        <f>AU5</f>
        <v>Klusáček Jirka+Klusáčková Dana</v>
      </c>
      <c r="G9" s="241"/>
      <c r="H9" s="273" t="str">
        <f>AY5</f>
        <v>Jung Jindra+Kaplan Milan</v>
      </c>
      <c r="I9" s="104">
        <f>IF(I10=0,0,IF(I11=K11,0.5,IF(I11&gt;K11,1,0))+IF(I12=K12,0.5,IF(I12&gt;K12,1,0))+IF(I10=K10,1,IF(I10&gt;K10,2,0)))</f>
        <v>0</v>
      </c>
      <c r="J9" s="105" t="s">
        <v>29</v>
      </c>
      <c r="K9" s="104">
        <f>IF(K10=0,0,IF(K11=I11,0.5,IF(K11&gt;I11,1,0))+IF(K12=I12,0.5,IF(K12&gt;I12,1,0))+IF(K10=I10,1,IF(K10&gt;I10,2,0)))</f>
        <v>4</v>
      </c>
      <c r="L9" s="271" t="str">
        <f>AW5</f>
        <v>Mihulka Josef+Michalcsak Silvester</v>
      </c>
      <c r="M9" s="231"/>
      <c r="N9" s="275" t="str">
        <f>AM5</f>
        <v>Pazděra Jaroslav+Müller  Vladimír</v>
      </c>
      <c r="O9" s="104">
        <f>IF(O10=0,0,IF(O11=Q11,0.5,IF(O11&gt;Q11,1,0))+IF(O12=Q12,0.5,IF(O12&gt;Q12,1,0))+IF(O10=Q10,1,IF(O10&gt;Q10,2,0)))</f>
        <v>4</v>
      </c>
      <c r="P9" s="105" t="s">
        <v>29</v>
      </c>
      <c r="Q9" s="104">
        <f>IF(Q10=0,0,IF(Q11=O11,0.5,IF(Q11&gt;O11,1,0))+IF(Q12=O12,0.5,IF(Q12&gt;O12,1,0))+IF(Q10=O10,1,IF(Q10&gt;O10,2,0)))</f>
        <v>0</v>
      </c>
      <c r="R9" s="267" t="str">
        <f>AO5</f>
        <v>Kružberský Ladislav+Filip Ladislav</v>
      </c>
      <c r="S9" s="2"/>
      <c r="T9" s="102"/>
      <c r="U9" s="102"/>
      <c r="V9" s="102"/>
      <c r="W9" s="102"/>
      <c r="X9" s="102"/>
      <c r="Y9" s="10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12"/>
      <c r="AL9" s="112"/>
      <c r="AM9" s="125" t="s">
        <v>47</v>
      </c>
      <c r="AN9" s="112"/>
      <c r="AO9" s="125"/>
      <c r="AP9" s="112"/>
      <c r="AQ9" s="125" t="s">
        <v>47</v>
      </c>
      <c r="AR9" s="112"/>
      <c r="AS9" s="125" t="s">
        <v>47</v>
      </c>
      <c r="AT9" s="112"/>
      <c r="AU9" s="125" t="s">
        <v>47</v>
      </c>
      <c r="AV9" s="112"/>
      <c r="AW9" s="125" t="s">
        <v>47</v>
      </c>
      <c r="AX9" s="112"/>
      <c r="AY9" s="126"/>
    </row>
    <row r="10" spans="1:51" ht="14.3" thickBot="1">
      <c r="A10" s="259"/>
      <c r="B10" s="270"/>
      <c r="C10" s="110">
        <f>C11+C12</f>
        <v>350</v>
      </c>
      <c r="D10" s="111" t="s">
        <v>30</v>
      </c>
      <c r="E10" s="110">
        <f>E11+E12</f>
        <v>361</v>
      </c>
      <c r="F10" s="272"/>
      <c r="G10" s="226"/>
      <c r="H10" s="274"/>
      <c r="I10" s="110">
        <f>I11+I12</f>
        <v>302</v>
      </c>
      <c r="J10" s="111" t="s">
        <v>30</v>
      </c>
      <c r="K10" s="110">
        <f>K11+K12</f>
        <v>365</v>
      </c>
      <c r="L10" s="272"/>
      <c r="M10" s="232"/>
      <c r="N10" s="276"/>
      <c r="O10" s="110">
        <f>O11+O12</f>
        <v>358</v>
      </c>
      <c r="P10" s="111" t="s">
        <v>30</v>
      </c>
      <c r="Q10" s="110">
        <f>Q11+Q12</f>
        <v>289</v>
      </c>
      <c r="R10" s="268"/>
      <c r="S10" s="102"/>
      <c r="T10" s="102"/>
      <c r="U10" s="102"/>
      <c r="V10" s="102"/>
      <c r="W10" s="102"/>
      <c r="X10" s="102"/>
      <c r="Y10" s="10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30"/>
      <c r="AL10" s="130"/>
      <c r="AM10" s="131" t="s">
        <v>47</v>
      </c>
      <c r="AN10" s="130"/>
      <c r="AO10" s="131"/>
      <c r="AP10" s="130"/>
      <c r="AQ10" s="131" t="s">
        <v>47</v>
      </c>
      <c r="AR10" s="130"/>
      <c r="AS10" s="131" t="s">
        <v>47</v>
      </c>
      <c r="AT10" s="130"/>
      <c r="AU10" s="131" t="s">
        <v>47</v>
      </c>
      <c r="AV10" s="130"/>
      <c r="AW10" s="131" t="s">
        <v>47</v>
      </c>
      <c r="AX10" s="130"/>
      <c r="AY10" s="132" t="s">
        <v>47</v>
      </c>
    </row>
    <row r="11" spans="1:51" ht="13.6" thickTop="1">
      <c r="A11" s="259"/>
      <c r="B11" s="213" t="s">
        <v>64</v>
      </c>
      <c r="C11" s="114">
        <v>172</v>
      </c>
      <c r="D11" s="115"/>
      <c r="E11" s="114">
        <v>171</v>
      </c>
      <c r="F11" s="228" t="s">
        <v>48</v>
      </c>
      <c r="G11" s="226"/>
      <c r="H11" s="224" t="s">
        <v>44</v>
      </c>
      <c r="I11" s="114">
        <v>161</v>
      </c>
      <c r="J11" s="115"/>
      <c r="K11" s="114">
        <v>211</v>
      </c>
      <c r="L11" s="220" t="s">
        <v>37</v>
      </c>
      <c r="M11" s="242"/>
      <c r="N11" s="237" t="s">
        <v>36</v>
      </c>
      <c r="O11" s="229">
        <v>170</v>
      </c>
      <c r="P11" s="115"/>
      <c r="Q11" s="114">
        <v>123</v>
      </c>
      <c r="R11" s="118" t="s">
        <v>56</v>
      </c>
      <c r="S11" s="102"/>
      <c r="T11" s="102"/>
      <c r="U11" s="102"/>
      <c r="V11" s="102"/>
      <c r="W11" s="102"/>
      <c r="X11" s="10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14.3" thickBot="1">
      <c r="A12" s="259"/>
      <c r="B12" s="214" t="s">
        <v>50</v>
      </c>
      <c r="C12" s="120">
        <v>178</v>
      </c>
      <c r="D12" s="121"/>
      <c r="E12" s="120">
        <v>190</v>
      </c>
      <c r="F12" s="221" t="s">
        <v>39</v>
      </c>
      <c r="G12" s="227"/>
      <c r="H12" s="223" t="s">
        <v>46</v>
      </c>
      <c r="I12" s="120">
        <v>141</v>
      </c>
      <c r="J12" s="121"/>
      <c r="K12" s="120">
        <v>154</v>
      </c>
      <c r="L12" s="221" t="s">
        <v>51</v>
      </c>
      <c r="M12" s="243"/>
      <c r="N12" s="238" t="s">
        <v>65</v>
      </c>
      <c r="O12" s="230">
        <v>188</v>
      </c>
      <c r="P12" s="121"/>
      <c r="Q12" s="120">
        <v>166</v>
      </c>
      <c r="R12" s="124" t="s">
        <v>34</v>
      </c>
      <c r="S12" s="102"/>
      <c r="T12" s="102"/>
      <c r="U12" s="102"/>
      <c r="V12" s="102"/>
      <c r="W12" s="10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25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126"/>
    </row>
    <row r="13" spans="1:51" ht="14.3" thickBot="1">
      <c r="A13" s="127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29"/>
      <c r="M13" s="103"/>
      <c r="N13" s="103"/>
      <c r="O13" s="103"/>
      <c r="P13" s="103"/>
      <c r="Q13" s="103"/>
      <c r="R13" s="129"/>
      <c r="S13" s="102"/>
      <c r="T13" s="102"/>
      <c r="U13" s="102"/>
      <c r="V13" s="102"/>
      <c r="W13" s="10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25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126"/>
    </row>
    <row r="14" spans="1:51" ht="21.75" customHeight="1">
      <c r="A14" s="259" t="s">
        <v>8</v>
      </c>
      <c r="B14" s="269" t="str">
        <f>AS5</f>
        <v>Orság Karel+Orságová Jana</v>
      </c>
      <c r="C14" s="104">
        <f>IF(C15=0,0,IF(C16=E16,0.5,IF(C16&gt;E16,1,0))+IF(C17=E17,0.5,IF(C17&gt;E17,1,0))+IF(C15=E15,1,IF(C15&gt;E15,2,0)))</f>
        <v>0</v>
      </c>
      <c r="D14" s="105" t="s">
        <v>29</v>
      </c>
      <c r="E14" s="104">
        <f>IF(E15=0,0,IF(E16=C16,0.5,IF(E16&gt;C16,1,0))+IF(E17=C17,0.5,IF(E17&gt;C17,1,0))+IF(E15=C15,1,IF(E15&gt;C15,2,0)))</f>
        <v>4</v>
      </c>
      <c r="F14" s="271" t="str">
        <f>AY5</f>
        <v>Jung Jindra+Kaplan Milan</v>
      </c>
      <c r="G14" s="225"/>
      <c r="H14" s="273" t="str">
        <f>AQ5</f>
        <v>Vilášek Stanislav+Schindler Radek</v>
      </c>
      <c r="I14" s="104">
        <f>IF(I15=0,0,IF(I16=K16,0.5,IF(I16&gt;K16,1,0))+IF(I17=K17,0.5,IF(I17&gt;K17,1,0))+IF(I15=K15,1,IF(I15&gt;K15,2,0)))</f>
        <v>0</v>
      </c>
      <c r="J14" s="105" t="s">
        <v>29</v>
      </c>
      <c r="K14" s="104">
        <f>IF(K15=0,0,IF(K16=I16,0.5,IF(K16&gt;I16,1,0))+IF(K17=I17,0.5,IF(K17&gt;I17,1,0))+IF(K15=I15,1,IF(K15&gt;I15,2,0)))</f>
        <v>4</v>
      </c>
      <c r="L14" s="271" t="str">
        <f>AM5</f>
        <v>Pazděra Jaroslav+Müller  Vladimír</v>
      </c>
      <c r="M14" s="225"/>
      <c r="N14" s="273" t="str">
        <f>AK5</f>
        <v>Kičmer Vojta+Kičmer Tomáš</v>
      </c>
      <c r="O14" s="104">
        <f>IF(O15=0,0,IF(O16=Q16,0.5,IF(O16&gt;Q16,1,0))+IF(O17=Q17,0.5,IF(O17&gt;Q17,1,0))+IF(O15=Q15,1,IF(O15&gt;Q15,2,0)))</f>
        <v>0</v>
      </c>
      <c r="P14" s="105" t="s">
        <v>29</v>
      </c>
      <c r="Q14" s="104">
        <f>IF(Q15=0,0,IF(Q16=O16,0.5,IF(Q16&gt;O16,1,0))+IF(Q17=O17,0.5,IF(Q17&gt;O17,1,0))+IF(Q15=O15,1,IF(Q15&gt;O15,2,0)))</f>
        <v>4</v>
      </c>
      <c r="R14" s="267" t="str">
        <f>AW5</f>
        <v>Mihulka Josef+Michalcsak Silvester</v>
      </c>
      <c r="S14" s="102"/>
      <c r="T14" s="102"/>
      <c r="U14" s="102"/>
      <c r="V14" s="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>
      <c r="A15" s="259"/>
      <c r="B15" s="270"/>
      <c r="C15" s="110">
        <f>C16+C17</f>
        <v>316</v>
      </c>
      <c r="D15" s="111" t="s">
        <v>30</v>
      </c>
      <c r="E15" s="110">
        <f>E16+E17</f>
        <v>341</v>
      </c>
      <c r="F15" s="272"/>
      <c r="G15" s="226"/>
      <c r="H15" s="274"/>
      <c r="I15" s="110">
        <f>I16+I17</f>
        <v>328</v>
      </c>
      <c r="J15" s="111" t="s">
        <v>30</v>
      </c>
      <c r="K15" s="110">
        <f>K16+K17</f>
        <v>383</v>
      </c>
      <c r="L15" s="272"/>
      <c r="M15" s="226"/>
      <c r="N15" s="274"/>
      <c r="O15" s="110">
        <f>O16+O17</f>
        <v>239</v>
      </c>
      <c r="P15" s="111" t="s">
        <v>30</v>
      </c>
      <c r="Q15" s="110">
        <f>Q16+Q17</f>
        <v>359</v>
      </c>
      <c r="R15" s="268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>
      <c r="A16" s="259"/>
      <c r="B16" s="213" t="s">
        <v>32</v>
      </c>
      <c r="C16" s="114">
        <v>167</v>
      </c>
      <c r="D16" s="115"/>
      <c r="E16" s="114">
        <v>189</v>
      </c>
      <c r="F16" s="220" t="s">
        <v>44</v>
      </c>
      <c r="G16" s="226"/>
      <c r="H16" s="224" t="s">
        <v>64</v>
      </c>
      <c r="I16" s="114">
        <v>149</v>
      </c>
      <c r="J16" s="115"/>
      <c r="K16" s="114">
        <v>160</v>
      </c>
      <c r="L16" s="220" t="s">
        <v>42</v>
      </c>
      <c r="M16" s="226"/>
      <c r="N16" s="224" t="s">
        <v>43</v>
      </c>
      <c r="O16" s="114">
        <v>126</v>
      </c>
      <c r="P16" s="115"/>
      <c r="Q16" s="114">
        <v>146</v>
      </c>
      <c r="R16" s="118" t="s">
        <v>37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13.6" thickBot="1">
      <c r="A17" s="259"/>
      <c r="B17" s="214" t="s">
        <v>38</v>
      </c>
      <c r="C17" s="120">
        <v>149</v>
      </c>
      <c r="D17" s="121"/>
      <c r="E17" s="120">
        <v>152</v>
      </c>
      <c r="F17" s="221" t="s">
        <v>46</v>
      </c>
      <c r="G17" s="227"/>
      <c r="H17" s="223" t="s">
        <v>50</v>
      </c>
      <c r="I17" s="120">
        <v>179</v>
      </c>
      <c r="J17" s="121"/>
      <c r="K17" s="120">
        <v>223</v>
      </c>
      <c r="L17" s="221" t="s">
        <v>49</v>
      </c>
      <c r="M17" s="227"/>
      <c r="N17" s="223" t="s">
        <v>45</v>
      </c>
      <c r="O17" s="120">
        <v>113</v>
      </c>
      <c r="P17" s="121"/>
      <c r="Q17" s="120">
        <v>213</v>
      </c>
      <c r="R17" s="124" t="s">
        <v>51</v>
      </c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13.6" thickBot="1">
      <c r="A18" s="127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29"/>
      <c r="M18" s="103"/>
      <c r="N18" s="103"/>
      <c r="O18" s="103"/>
      <c r="P18" s="103"/>
      <c r="Q18" s="103"/>
      <c r="R18" s="129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6.3" customHeight="1">
      <c r="A19" s="259" t="s">
        <v>9</v>
      </c>
      <c r="B19" s="269" t="str">
        <f>AO5</f>
        <v>Kružberský Ladislav+Filip Ladislav</v>
      </c>
      <c r="C19" s="104">
        <f>IF(C20=0,0,IF(C21=E21,0.5,IF(C21&gt;E21,1,0))+IF(C22=E22,0.5,IF(C22&gt;E22,1,0))+IF(C20=E20,1,IF(C20&gt;E20,2,0)))</f>
        <v>0</v>
      </c>
      <c r="D19" s="105" t="s">
        <v>29</v>
      </c>
      <c r="E19" s="104">
        <f>IF(E20=0,0,IF(E21=C21,0.5,IF(E21&gt;C21,1,0))+IF(E22=C22,0.5,IF(E22&gt;C22,1,0))+IF(E20=C20,1,IF(E20&gt;C20,2,0)))</f>
        <v>4</v>
      </c>
      <c r="F19" s="271" t="str">
        <f>AW5</f>
        <v>Mihulka Josef+Michalcsak Silvester</v>
      </c>
      <c r="G19" s="225"/>
      <c r="H19" s="273" t="str">
        <f>AK5</f>
        <v>Kičmer Vojta+Kičmer Tomáš</v>
      </c>
      <c r="I19" s="104">
        <f>IF(I20=0,0,IF(I21=K21,0.5,IF(I21&gt;K21,1,0))+IF(I22=K22,0.5,IF(I22&gt;K22,1,0))+IF(I20=K20,1,IF(I20&gt;K20,2,0)))</f>
        <v>1</v>
      </c>
      <c r="J19" s="105" t="s">
        <v>29</v>
      </c>
      <c r="K19" s="104">
        <f>IF(K20=0,0,IF(K21=I21,0.5,IF(K21&gt;I21,1,0))+IF(K22=I22,0.5,IF(K22&gt;I22,1,0))+IF(K20=I20,1,IF(K20&gt;I20,2,0)))</f>
        <v>3</v>
      </c>
      <c r="L19" s="271" t="str">
        <f>AS5</f>
        <v>Orság Karel+Orságová Jana</v>
      </c>
      <c r="M19" s="225"/>
      <c r="N19" s="273" t="str">
        <f>AY5</f>
        <v>Jung Jindra+Kaplan Milan</v>
      </c>
      <c r="O19" s="104">
        <f>IF(O20=0,0,IF(O21=Q21,0.5,IF(O21&gt;Q21,1,0))+IF(O22=Q22,0.5,IF(O22&gt;Q22,1,0))+IF(O20=Q20,1,IF(O20&gt;Q20,2,0)))</f>
        <v>0</v>
      </c>
      <c r="P19" s="105" t="s">
        <v>29</v>
      </c>
      <c r="Q19" s="104">
        <f>IF(Q20=0,0,IF(Q21=O21,0.5,IF(Q21&gt;O21,1,0))+IF(Q22=O22,0.5,IF(Q22&gt;O22,1,0))+IF(Q20=O20,1,IF(Q20&gt;O20,2,0)))</f>
        <v>4</v>
      </c>
      <c r="R19" s="267" t="str">
        <f>AU5</f>
        <v>Klusáček Jirka+Klusáčková Dana</v>
      </c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20.25" customHeight="1">
      <c r="A20" s="259"/>
      <c r="B20" s="270"/>
      <c r="C20" s="110">
        <f>C21+C22</f>
        <v>337</v>
      </c>
      <c r="D20" s="111" t="s">
        <v>30</v>
      </c>
      <c r="E20" s="110">
        <f>E21+E22</f>
        <v>374</v>
      </c>
      <c r="F20" s="272"/>
      <c r="G20" s="226"/>
      <c r="H20" s="274"/>
      <c r="I20" s="110">
        <f>I21+I22</f>
        <v>238</v>
      </c>
      <c r="J20" s="111" t="s">
        <v>30</v>
      </c>
      <c r="K20" s="110">
        <f>K21+K22</f>
        <v>280</v>
      </c>
      <c r="L20" s="272"/>
      <c r="M20" s="226"/>
      <c r="N20" s="274"/>
      <c r="O20" s="110">
        <f>O21+O22</f>
        <v>259</v>
      </c>
      <c r="P20" s="111" t="s">
        <v>30</v>
      </c>
      <c r="Q20" s="110">
        <f>Q21+Q22</f>
        <v>355</v>
      </c>
      <c r="R20" s="268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>
      <c r="A21" s="259"/>
      <c r="B21" s="213" t="s">
        <v>56</v>
      </c>
      <c r="C21" s="114">
        <v>170</v>
      </c>
      <c r="D21" s="115"/>
      <c r="E21" s="114">
        <v>184</v>
      </c>
      <c r="F21" s="220" t="s">
        <v>37</v>
      </c>
      <c r="G21" s="226"/>
      <c r="H21" s="224" t="s">
        <v>43</v>
      </c>
      <c r="I21" s="114">
        <v>135</v>
      </c>
      <c r="J21" s="115"/>
      <c r="K21" s="114">
        <v>127</v>
      </c>
      <c r="L21" s="220" t="s">
        <v>38</v>
      </c>
      <c r="M21" s="226"/>
      <c r="N21" s="224" t="s">
        <v>44</v>
      </c>
      <c r="O21" s="114">
        <v>127</v>
      </c>
      <c r="P21" s="115"/>
      <c r="Q21" s="114">
        <v>164</v>
      </c>
      <c r="R21" s="219" t="s">
        <v>48</v>
      </c>
      <c r="S21" s="102"/>
      <c r="T21" s="102"/>
      <c r="U21" s="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3.6" thickBot="1">
      <c r="A22" s="259"/>
      <c r="B22" s="214" t="s">
        <v>34</v>
      </c>
      <c r="C22" s="120">
        <v>167</v>
      </c>
      <c r="D22" s="121"/>
      <c r="E22" s="120">
        <v>190</v>
      </c>
      <c r="F22" s="221" t="s">
        <v>51</v>
      </c>
      <c r="G22" s="227"/>
      <c r="H22" s="223" t="s">
        <v>45</v>
      </c>
      <c r="I22" s="120">
        <v>103</v>
      </c>
      <c r="J22" s="121"/>
      <c r="K22" s="120">
        <v>153</v>
      </c>
      <c r="L22" s="221" t="s">
        <v>32</v>
      </c>
      <c r="M22" s="227"/>
      <c r="N22" s="223" t="s">
        <v>46</v>
      </c>
      <c r="O22" s="120">
        <v>132</v>
      </c>
      <c r="P22" s="121"/>
      <c r="Q22" s="120">
        <v>191</v>
      </c>
      <c r="R22" s="124" t="s">
        <v>39</v>
      </c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13.6" thickBot="1">
      <c r="A23" s="127"/>
      <c r="B23" s="103"/>
      <c r="C23" s="103"/>
      <c r="D23" s="103"/>
      <c r="E23" s="103"/>
      <c r="F23" s="103"/>
      <c r="G23" s="103"/>
      <c r="H23" s="134"/>
      <c r="I23" s="103"/>
      <c r="J23" s="103"/>
      <c r="K23" s="103"/>
      <c r="L23" s="129"/>
      <c r="M23" s="227"/>
      <c r="N23" s="103"/>
      <c r="O23" s="103"/>
      <c r="P23" s="103"/>
      <c r="Q23" s="103"/>
      <c r="R23" s="129"/>
      <c r="S23" s="102"/>
      <c r="T23" s="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6.3" customHeight="1">
      <c r="A24" s="259" t="s">
        <v>10</v>
      </c>
      <c r="B24" s="269" t="str">
        <f>AW5</f>
        <v>Mihulka Josef+Michalcsak Silvester</v>
      </c>
      <c r="C24" s="104">
        <f>IF(C25=0,0,IF(C26=E26,0.5,IF(C26&gt;E26,1,0))+IF(C27=E27,0.5,IF(C27&gt;E27,1,0))+IF(C25=E25,1,IF(C25&gt;E25,2,0)))</f>
        <v>1</v>
      </c>
      <c r="D24" s="105" t="s">
        <v>29</v>
      </c>
      <c r="E24" s="104">
        <f>IF(E25=0,0,IF(E26=C26,0.5,IF(E26&gt;C26,1,0))+IF(E27=C27,0.5,IF(E27&gt;C27,1,0))+IF(E25=C25,1,IF(E25&gt;C25,2,0)))</f>
        <v>3</v>
      </c>
      <c r="F24" s="277" t="str">
        <f>AM5</f>
        <v>Pazděra Jaroslav+Müller  Vladimír</v>
      </c>
      <c r="G24" s="225"/>
      <c r="H24" s="279" t="str">
        <f>AU5</f>
        <v>Klusáček Jirka+Klusáčková Dana</v>
      </c>
      <c r="I24" s="104">
        <f>IF(I25=0,0,IF(I26=K26,0.5,IF(I26&gt;K26,1,0))+IF(I27=K27,0.5,IF(I27&gt;K27,1,0))+IF(I25=K25,1,IF(I25&gt;K25,2,0)))</f>
        <v>4</v>
      </c>
      <c r="J24" s="105" t="s">
        <v>29</v>
      </c>
      <c r="K24" s="104">
        <f>IF(K25=0,0,IF(K26=I26,0.5,IF(K26&gt;I26,1,0))+IF(K27=I27,0.5,IF(K27&gt;I27,1,0))+IF(K25=I25,1,IF(K25&gt;I25,2,0)))</f>
        <v>0</v>
      </c>
      <c r="L24" s="271" t="str">
        <f>AK5</f>
        <v>Kičmer Vojta+Kičmer Tomáš</v>
      </c>
      <c r="M24" s="225"/>
      <c r="N24" s="273" t="str">
        <f>AQ5</f>
        <v>Vilášek Stanislav+Schindler Radek</v>
      </c>
      <c r="O24" s="104">
        <f>IF(O25=0,0,IF(O26=Q26,0.5,IF(O26&gt;Q26,1,0))+IF(O27=Q27,0.5,IF(O27&gt;Q27,1,0))+IF(O25=Q25,1,IF(O25&gt;Q25,2,0)))</f>
        <v>0.5</v>
      </c>
      <c r="P24" s="105" t="s">
        <v>29</v>
      </c>
      <c r="Q24" s="104">
        <f>IF(Q25=0,0,IF(Q26=O26,0.5,IF(Q26&gt;O26,1,0))+IF(Q27=O27,0.5,IF(Q27&gt;O27,1,0))+IF(Q25=O25,1,IF(Q25&gt;O25,2,0)))</f>
        <v>3.5</v>
      </c>
      <c r="R24" s="267" t="str">
        <f>AY5</f>
        <v>Jung Jindra+Kaplan Milan</v>
      </c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ht="23.95" customHeight="1">
      <c r="A25" s="259"/>
      <c r="B25" s="270"/>
      <c r="C25" s="110">
        <f>C26+C27</f>
        <v>298</v>
      </c>
      <c r="D25" s="111" t="s">
        <v>30</v>
      </c>
      <c r="E25" s="110">
        <f>E26+E27</f>
        <v>302</v>
      </c>
      <c r="F25" s="278"/>
      <c r="G25" s="226"/>
      <c r="H25" s="280"/>
      <c r="I25" s="110">
        <f>I26+I27</f>
        <v>301</v>
      </c>
      <c r="J25" s="111" t="s">
        <v>30</v>
      </c>
      <c r="K25" s="110">
        <f>K26+K27</f>
        <v>260</v>
      </c>
      <c r="L25" s="272"/>
      <c r="M25" s="226"/>
      <c r="N25" s="274"/>
      <c r="O25" s="110">
        <f>O26+O27</f>
        <v>217</v>
      </c>
      <c r="P25" s="111" t="s">
        <v>30</v>
      </c>
      <c r="Q25" s="110">
        <f>Q26+Q27</f>
        <v>305</v>
      </c>
      <c r="R25" s="268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>
      <c r="A26" s="259"/>
      <c r="B26" s="213" t="s">
        <v>37</v>
      </c>
      <c r="C26" s="114">
        <v>127</v>
      </c>
      <c r="D26" s="115"/>
      <c r="E26" s="114">
        <v>157</v>
      </c>
      <c r="F26" s="220" t="s">
        <v>42</v>
      </c>
      <c r="G26" s="226"/>
      <c r="H26" s="222" t="s">
        <v>48</v>
      </c>
      <c r="I26" s="114">
        <v>143</v>
      </c>
      <c r="J26" s="115"/>
      <c r="K26" s="135">
        <v>131</v>
      </c>
      <c r="L26" s="220" t="s">
        <v>43</v>
      </c>
      <c r="M26" s="226"/>
      <c r="N26" s="224" t="s">
        <v>35</v>
      </c>
      <c r="O26" s="114">
        <v>126</v>
      </c>
      <c r="P26" s="115"/>
      <c r="Q26" s="114">
        <v>126</v>
      </c>
      <c r="R26" s="118" t="s">
        <v>44</v>
      </c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ht="13.6" thickBot="1">
      <c r="A27" s="259"/>
      <c r="B27" s="214" t="s">
        <v>51</v>
      </c>
      <c r="C27" s="120">
        <v>171</v>
      </c>
      <c r="D27" s="121"/>
      <c r="E27" s="120">
        <v>145</v>
      </c>
      <c r="F27" s="221" t="s">
        <v>49</v>
      </c>
      <c r="G27" s="227"/>
      <c r="H27" s="223" t="s">
        <v>39</v>
      </c>
      <c r="I27" s="120">
        <v>158</v>
      </c>
      <c r="J27" s="121"/>
      <c r="K27" s="136">
        <v>129</v>
      </c>
      <c r="L27" s="221" t="s">
        <v>45</v>
      </c>
      <c r="M27" s="227"/>
      <c r="N27" s="223" t="s">
        <v>50</v>
      </c>
      <c r="O27" s="120">
        <v>91</v>
      </c>
      <c r="P27" s="121"/>
      <c r="Q27" s="120">
        <v>179</v>
      </c>
      <c r="R27" s="124" t="s">
        <v>46</v>
      </c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ht="13.6" thickBot="1">
      <c r="A28" s="127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29"/>
      <c r="M28" s="103"/>
      <c r="N28" s="103"/>
      <c r="O28" s="103"/>
      <c r="P28" s="103"/>
      <c r="Q28" s="128"/>
      <c r="R28" s="129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ht="22.6" customHeight="1">
      <c r="A29" s="259" t="s">
        <v>11</v>
      </c>
      <c r="B29" s="269" t="str">
        <f>AY5</f>
        <v>Jung Jindra+Kaplan Milan</v>
      </c>
      <c r="C29" s="104">
        <f>IF(C30=0,0,IF(C31=E31,0.5,IF(C31&gt;E31,1,0))+IF(C32=E32,0.5,IF(C32&gt;E32,1,0))+IF(C30=E30,1,IF(C30&gt;E30,2,0)))</f>
        <v>4</v>
      </c>
      <c r="D29" s="105" t="s">
        <v>29</v>
      </c>
      <c r="E29" s="104">
        <f>IF(E30=0,0,IF(E31=C31,0.5,IF(E31&gt;C31,1,0))+IF(E32=C32,0.5,IF(E32&gt;C32,1,0))+IF(E30=C30,1,IF(E30&gt;C30,2,0)))</f>
        <v>0</v>
      </c>
      <c r="F29" s="271" t="str">
        <f>AK5</f>
        <v>Kičmer Vojta+Kičmer Tomáš</v>
      </c>
      <c r="G29" s="241"/>
      <c r="H29" s="273" t="str">
        <f>AS5</f>
        <v>Orság Karel+Orságová Jana</v>
      </c>
      <c r="I29" s="104">
        <f>IF(I30=0,0,IF(I31=K31,0.5,IF(I31&gt;K31,1,0))+IF(I32=K32,0.5,IF(I32&gt;K32,1,0))+IF(I30=K30,1,IF(I30&gt;K30,2,0)))</f>
        <v>0</v>
      </c>
      <c r="J29" s="105" t="s">
        <v>29</v>
      </c>
      <c r="K29" s="104">
        <f>IF(K30=0,0,IF(K31=I31,0.5,IF(K31&gt;I31,1,0))+IF(K32=I32,0.5,IF(K32&gt;I32,1,0))+IF(K30=I30,1,IF(K30&gt;I30,2,0)))</f>
        <v>4</v>
      </c>
      <c r="L29" s="271" t="str">
        <f>AO5</f>
        <v>Kružberský Ladislav+Filip Ladislav</v>
      </c>
      <c r="M29" s="241"/>
      <c r="N29" s="273" t="str">
        <f>AW5</f>
        <v>Mihulka Josef+Michalcsak Silvester</v>
      </c>
      <c r="O29" s="104">
        <f>IF(O30=0,0,IF(O31=Q31,0.5,IF(O31&gt;Q31,1,0))+IF(O32=Q32,0.5,IF(O32&gt;Q32,1,0))+IF(O30=Q30,1,IF(O30&gt;Q30,2,0)))</f>
        <v>3</v>
      </c>
      <c r="P29" s="105" t="s">
        <v>29</v>
      </c>
      <c r="Q29" s="104">
        <f>IF(Q30=0,0,IF(Q31=O31,0.5,IF(Q31&gt;O31,1,0))+IF(Q32=O32,0.5,IF(Q32&gt;O32,1,0))+IF(Q30=O30,1,IF(Q30&gt;O30,2,0)))</f>
        <v>1</v>
      </c>
      <c r="R29" s="267" t="str">
        <f>AQ5</f>
        <v>Vilášek Stanislav+Schindler Radek</v>
      </c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>
      <c r="A30" s="259"/>
      <c r="B30" s="270"/>
      <c r="C30" s="110">
        <f>C31+C32</f>
        <v>317</v>
      </c>
      <c r="D30" s="111" t="s">
        <v>30</v>
      </c>
      <c r="E30" s="110">
        <f>E31+E32</f>
        <v>216</v>
      </c>
      <c r="F30" s="272"/>
      <c r="G30" s="242"/>
      <c r="H30" s="274"/>
      <c r="I30" s="110">
        <f>I31+I32</f>
        <v>301</v>
      </c>
      <c r="J30" s="111" t="s">
        <v>30</v>
      </c>
      <c r="K30" s="110">
        <f>K31+K32</f>
        <v>327</v>
      </c>
      <c r="L30" s="272"/>
      <c r="M30" s="242"/>
      <c r="N30" s="274"/>
      <c r="O30" s="110">
        <f>O31+O32</f>
        <v>370</v>
      </c>
      <c r="P30" s="111" t="s">
        <v>30</v>
      </c>
      <c r="Q30" s="110">
        <f>Q31+Q32</f>
        <v>366</v>
      </c>
      <c r="R30" s="268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>
      <c r="A31" s="259"/>
      <c r="B31" s="213" t="s">
        <v>44</v>
      </c>
      <c r="C31" s="114">
        <v>172</v>
      </c>
      <c r="D31" s="115"/>
      <c r="E31" s="114">
        <v>112</v>
      </c>
      <c r="F31" s="220" t="s">
        <v>43</v>
      </c>
      <c r="G31" s="242"/>
      <c r="H31" s="224" t="s">
        <v>38</v>
      </c>
      <c r="I31" s="114">
        <v>136</v>
      </c>
      <c r="J31" s="115"/>
      <c r="K31" s="114">
        <v>158</v>
      </c>
      <c r="L31" s="220" t="s">
        <v>56</v>
      </c>
      <c r="M31" s="242"/>
      <c r="N31" s="224" t="s">
        <v>37</v>
      </c>
      <c r="O31" s="114">
        <v>152</v>
      </c>
      <c r="P31" s="115"/>
      <c r="Q31" s="114">
        <v>141</v>
      </c>
      <c r="R31" s="118" t="s">
        <v>64</v>
      </c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ht="13.6" thickBot="1">
      <c r="A32" s="259"/>
      <c r="B32" s="214" t="s">
        <v>46</v>
      </c>
      <c r="C32" s="120">
        <v>145</v>
      </c>
      <c r="D32" s="121"/>
      <c r="E32" s="120">
        <v>104</v>
      </c>
      <c r="F32" s="221" t="s">
        <v>45</v>
      </c>
      <c r="G32" s="243"/>
      <c r="H32" s="223" t="s">
        <v>32</v>
      </c>
      <c r="I32" s="120">
        <v>165</v>
      </c>
      <c r="J32" s="121"/>
      <c r="K32" s="120">
        <v>169</v>
      </c>
      <c r="L32" s="221" t="s">
        <v>34</v>
      </c>
      <c r="M32" s="243"/>
      <c r="N32" s="223" t="s">
        <v>51</v>
      </c>
      <c r="O32" s="120">
        <v>218</v>
      </c>
      <c r="P32" s="121"/>
      <c r="Q32" s="120">
        <v>225</v>
      </c>
      <c r="R32" s="124" t="s">
        <v>50</v>
      </c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ht="13.6" thickBot="1">
      <c r="A33" s="127"/>
      <c r="B33" s="103"/>
      <c r="C33" s="103"/>
      <c r="D33" s="103"/>
      <c r="E33" s="103"/>
      <c r="F33" s="103"/>
      <c r="G33" s="103"/>
      <c r="H33" s="103"/>
      <c r="I33" s="103"/>
      <c r="J33" s="103"/>
      <c r="K33" s="128"/>
      <c r="L33" s="129"/>
      <c r="M33" s="103"/>
      <c r="N33" s="103"/>
      <c r="O33" s="103"/>
      <c r="P33" s="103"/>
      <c r="Q33" s="103"/>
      <c r="R33" s="129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27" customHeight="1">
      <c r="A34" s="259" t="s">
        <v>12</v>
      </c>
      <c r="B34" s="269" t="str">
        <f>AU5</f>
        <v>Klusáček Jirka+Klusáčková Dana</v>
      </c>
      <c r="C34" s="104">
        <f>IF(C35=0,0,IF(C36=E36,0.5,IF(C36&gt;E36,1,0))+IF(C37=E37,0.5,IF(C37&gt;E37,1,0))+IF(C35=E35,1,IF(C35&gt;E35,2,0)))</f>
        <v>3</v>
      </c>
      <c r="D34" s="105" t="s">
        <v>29</v>
      </c>
      <c r="E34" s="104">
        <f>IF(E35=0,0,IF(E36=C36,0.5,IF(E36&gt;C36,1,0))+IF(E37=C37,0.5,IF(E37&gt;C37,1,0))+IF(E35=C35,1,IF(E35&gt;C35,2,0)))</f>
        <v>1</v>
      </c>
      <c r="F34" s="271" t="str">
        <f>AO5</f>
        <v>Kružberský Ladislav+Filip Ladislav</v>
      </c>
      <c r="G34" s="241"/>
      <c r="H34" s="273" t="str">
        <f>AM5</f>
        <v>Pazděra Jaroslav+Müller  Vladimír</v>
      </c>
      <c r="I34" s="104">
        <f>IF(I35=0,0,IF(I36=K36,0.5,IF(I36&gt;K36,1,0))+IF(I37=K37,0.5,IF(I37&gt;K37,1,0))+IF(I35=K35,1,IF(I35&gt;K35,2,0)))</f>
        <v>4</v>
      </c>
      <c r="J34" s="105" t="s">
        <v>29</v>
      </c>
      <c r="K34" s="104">
        <f>IF(K35=0,0,IF(K36=I36,0.5,IF(K36&gt;I36,1,0))+IF(K37=I37,0.5,IF(K37&gt;I37,1,0))+IF(K35=I35,1,IF(K35&gt;I35,2,0)))</f>
        <v>0</v>
      </c>
      <c r="L34" s="271" t="str">
        <f>AS5</f>
        <v>Orság Karel+Orságová Jana</v>
      </c>
      <c r="M34" s="241"/>
      <c r="N34" s="273" t="str">
        <f>AQ5</f>
        <v>Vilášek Stanislav+Schindler Radek</v>
      </c>
      <c r="O34" s="104">
        <f>IF(O35=0,0,IF(O36=Q36,0.5,IF(O36&gt;Q36,1,0))+IF(O37=Q37,0.5,IF(O37&gt;Q37,1,0))+IF(O35=Q35,1,IF(O35&gt;Q35,2,0)))</f>
        <v>4</v>
      </c>
      <c r="P34" s="105" t="s">
        <v>29</v>
      </c>
      <c r="Q34" s="104">
        <f>IF(Q35=0,0,IF(Q36=O36,0.5,IF(Q36&gt;O36,1,0))+IF(Q37=O37,0.5,IF(Q37&gt;O37,1,0))+IF(Q35=O35,1,IF(Q35&gt;O35,2,0)))</f>
        <v>0</v>
      </c>
      <c r="R34" s="267" t="str">
        <f>AK5</f>
        <v>Kičmer Vojta+Kičmer Tomáš</v>
      </c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>
      <c r="A35" s="259"/>
      <c r="B35" s="270"/>
      <c r="C35" s="110">
        <f>C36+C37</f>
        <v>311</v>
      </c>
      <c r="D35" s="111" t="s">
        <v>30</v>
      </c>
      <c r="E35" s="110">
        <f>E36+E37</f>
        <v>306</v>
      </c>
      <c r="F35" s="272"/>
      <c r="G35" s="242"/>
      <c r="H35" s="274"/>
      <c r="I35" s="110">
        <f>I36+I37</f>
        <v>337</v>
      </c>
      <c r="J35" s="111" t="s">
        <v>30</v>
      </c>
      <c r="K35" s="110">
        <f>K36+K37</f>
        <v>291</v>
      </c>
      <c r="L35" s="272"/>
      <c r="M35" s="242"/>
      <c r="N35" s="274"/>
      <c r="O35" s="110">
        <f>O36+O37</f>
        <v>325</v>
      </c>
      <c r="P35" s="111" t="s">
        <v>30</v>
      </c>
      <c r="Q35" s="110">
        <f>Q36+Q37</f>
        <v>213</v>
      </c>
      <c r="R35" s="268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>
      <c r="A36" s="259"/>
      <c r="B36" s="213" t="s">
        <v>48</v>
      </c>
      <c r="C36" s="114">
        <v>135</v>
      </c>
      <c r="D36" s="115"/>
      <c r="E36" s="114">
        <v>161</v>
      </c>
      <c r="F36" s="220" t="s">
        <v>56</v>
      </c>
      <c r="G36" s="242"/>
      <c r="H36" s="224" t="s">
        <v>36</v>
      </c>
      <c r="I36" s="114">
        <v>169</v>
      </c>
      <c r="J36" s="115"/>
      <c r="K36" s="114">
        <v>147</v>
      </c>
      <c r="L36" s="220" t="s">
        <v>32</v>
      </c>
      <c r="M36" s="242"/>
      <c r="N36" s="224" t="s">
        <v>64</v>
      </c>
      <c r="O36" s="114">
        <v>159</v>
      </c>
      <c r="P36" s="115"/>
      <c r="Q36" s="114">
        <v>142</v>
      </c>
      <c r="R36" s="138" t="s">
        <v>43</v>
      </c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ht="13.6" thickBot="1">
      <c r="A37" s="259"/>
      <c r="B37" s="214" t="s">
        <v>39</v>
      </c>
      <c r="C37" s="120">
        <v>176</v>
      </c>
      <c r="D37" s="121"/>
      <c r="E37" s="120">
        <v>145</v>
      </c>
      <c r="F37" s="221" t="s">
        <v>34</v>
      </c>
      <c r="G37" s="243"/>
      <c r="H37" s="223" t="s">
        <v>66</v>
      </c>
      <c r="I37" s="120">
        <v>168</v>
      </c>
      <c r="J37" s="121"/>
      <c r="K37" s="120">
        <v>144</v>
      </c>
      <c r="L37" s="221" t="s">
        <v>38</v>
      </c>
      <c r="M37" s="243"/>
      <c r="N37" s="223" t="s">
        <v>50</v>
      </c>
      <c r="O37" s="120">
        <v>166</v>
      </c>
      <c r="P37" s="121"/>
      <c r="Q37" s="120">
        <v>71</v>
      </c>
      <c r="R37" s="139" t="s">
        <v>45</v>
      </c>
      <c r="S37" s="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ht="13.6" thickBot="1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29"/>
      <c r="M38" s="103"/>
      <c r="N38" s="103"/>
      <c r="O38" s="103"/>
      <c r="P38" s="103"/>
      <c r="Q38" s="103"/>
      <c r="R38" s="129"/>
      <c r="S38" s="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23.3" customHeight="1">
      <c r="A39" s="259" t="s">
        <v>13</v>
      </c>
      <c r="B39" s="269" t="str">
        <f>AW5</f>
        <v>Mihulka Josef+Michalcsak Silvester</v>
      </c>
      <c r="C39" s="104">
        <f>IF(C40=0,0,IF(C41=E41,0.5,IF(C41&gt;E41,1,0))+IF(C42=E42,0.5,IF(C42&gt;E42,1,0))+IF(C40=E40,1,IF(C40&gt;E40,2,0)))</f>
        <v>3</v>
      </c>
      <c r="D39" s="105" t="s">
        <v>29</v>
      </c>
      <c r="E39" s="104">
        <f>IF(E40=0,0,IF(E41=C41,0.5,IF(E41&gt;C41,1,0))+IF(E42=C42,0.5,IF(E42&gt;C42,1,0))+IF(E40=C40,1,IF(E40&gt;C40,2,0)))</f>
        <v>1</v>
      </c>
      <c r="F39" s="271" t="str">
        <f>AS5</f>
        <v>Orság Karel+Orságová Jana</v>
      </c>
      <c r="G39" s="241"/>
      <c r="H39" s="273" t="str">
        <f>AO5</f>
        <v>Kružberský Ladislav+Filip Ladislav</v>
      </c>
      <c r="I39" s="104">
        <f>IF(I40=0,0,IF(I41=K41,0.5,IF(I41&gt;K41,1,0))+IF(I42=K42,0.5,IF(I42&gt;K42,1,0))+IF(I40=K40,1,IF(I40&gt;K40,2,0)))</f>
        <v>4</v>
      </c>
      <c r="J39" s="105" t="s">
        <v>29</v>
      </c>
      <c r="K39" s="104">
        <f>IF(K40=0,0,IF(K41=I41,0.5,IF(K41&gt;I41,1,0))+IF(K42=I42,0.5,IF(K42&gt;I42,1,0))+IF(K40=I40,1,IF(K40&gt;I40,2,0)))</f>
        <v>0</v>
      </c>
      <c r="L39" s="271" t="str">
        <f>AY5</f>
        <v>Jung Jindra+Kaplan Milan</v>
      </c>
      <c r="M39" s="241"/>
      <c r="N39" s="273" t="str">
        <f>AU5</f>
        <v>Klusáček Jirka+Klusáčková Dana</v>
      </c>
      <c r="O39" s="104">
        <f>IF(O40=0,0,IF(O41=Q41,0.5,IF(O41&gt;Q41,1,0))+IF(O42=Q42,0.5,IF(O42&gt;Q42,1,0))+IF(O40=Q40,1,IF(O40&gt;Q40,2,0)))</f>
        <v>0</v>
      </c>
      <c r="P39" s="105" t="s">
        <v>29</v>
      </c>
      <c r="Q39" s="104">
        <f>IF(Q40=0,0,IF(Q41=O41,0.5,IF(Q41&gt;O41,1,0))+IF(Q42=O42,0.5,IF(Q42&gt;O42,1,0))+IF(Q40=O40,1,IF(Q40&gt;O40,2,0)))</f>
        <v>4</v>
      </c>
      <c r="R39" s="267" t="str">
        <f>AM5</f>
        <v>Pazděra Jaroslav+Müller  Vladimír</v>
      </c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>
      <c r="A40" s="259"/>
      <c r="B40" s="270"/>
      <c r="C40" s="110">
        <f>C41+C42</f>
        <v>341</v>
      </c>
      <c r="D40" s="111" t="s">
        <v>30</v>
      </c>
      <c r="E40" s="110">
        <f>E41+E42</f>
        <v>304</v>
      </c>
      <c r="F40" s="272"/>
      <c r="G40" s="242"/>
      <c r="H40" s="274"/>
      <c r="I40" s="110">
        <f>I41+I42</f>
        <v>352</v>
      </c>
      <c r="J40" s="111" t="s">
        <v>30</v>
      </c>
      <c r="K40" s="110">
        <f>K41+K42</f>
        <v>226</v>
      </c>
      <c r="L40" s="272"/>
      <c r="M40" s="242"/>
      <c r="N40" s="274"/>
      <c r="O40" s="110">
        <f>O41+O42</f>
        <v>321</v>
      </c>
      <c r="P40" s="111" t="s">
        <v>30</v>
      </c>
      <c r="Q40" s="110">
        <f>Q41+Q42</f>
        <v>357</v>
      </c>
      <c r="R40" s="268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>
      <c r="A41" s="259"/>
      <c r="B41" s="213" t="s">
        <v>37</v>
      </c>
      <c r="C41" s="114">
        <v>165</v>
      </c>
      <c r="D41" s="115"/>
      <c r="E41" s="114">
        <v>125</v>
      </c>
      <c r="F41" s="220" t="s">
        <v>32</v>
      </c>
      <c r="G41" s="242"/>
      <c r="H41" s="224" t="s">
        <v>56</v>
      </c>
      <c r="I41" s="114">
        <v>177</v>
      </c>
      <c r="J41" s="115"/>
      <c r="K41" s="114">
        <v>130</v>
      </c>
      <c r="L41" s="220" t="s">
        <v>44</v>
      </c>
      <c r="M41" s="242"/>
      <c r="N41" s="224" t="s">
        <v>48</v>
      </c>
      <c r="O41" s="114">
        <v>165</v>
      </c>
      <c r="P41" s="115"/>
      <c r="Q41" s="114">
        <v>166</v>
      </c>
      <c r="R41" s="118" t="s">
        <v>42</v>
      </c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3.6" thickBot="1">
      <c r="A42" s="259"/>
      <c r="B42" s="214" t="s">
        <v>51</v>
      </c>
      <c r="C42" s="120">
        <v>176</v>
      </c>
      <c r="D42" s="121"/>
      <c r="E42" s="120">
        <v>179</v>
      </c>
      <c r="F42" s="221" t="s">
        <v>38</v>
      </c>
      <c r="G42" s="243"/>
      <c r="H42" s="223" t="s">
        <v>34</v>
      </c>
      <c r="I42" s="120">
        <v>175</v>
      </c>
      <c r="J42" s="121"/>
      <c r="K42" s="120">
        <v>96</v>
      </c>
      <c r="L42" s="221" t="s">
        <v>46</v>
      </c>
      <c r="M42" s="243"/>
      <c r="N42" s="223" t="s">
        <v>39</v>
      </c>
      <c r="O42" s="120">
        <v>156</v>
      </c>
      <c r="P42" s="121"/>
      <c r="Q42" s="120">
        <v>191</v>
      </c>
      <c r="R42" s="124" t="s">
        <v>49</v>
      </c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13.6" thickBot="1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40"/>
      <c r="M43" s="102"/>
      <c r="N43" s="102"/>
      <c r="O43" s="102"/>
      <c r="P43" s="102"/>
      <c r="Q43" s="102"/>
      <c r="R43" s="140"/>
      <c r="S43" s="10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23.3" customHeight="1">
      <c r="A44" s="281" t="s">
        <v>22</v>
      </c>
      <c r="B44" s="269" t="str">
        <f>AS5</f>
        <v>Orság Karel+Orságová Jana</v>
      </c>
      <c r="C44" s="104">
        <f>IF(C45=0,0,IF(C46=E46,0.5,IF(C46&gt;E46,1,0))+IF(C47=E47,0.5,IF(C47&gt;E47,1,0))+IF(C45=E45,1,IF(C45&gt;E45,2,0)))</f>
        <v>1</v>
      </c>
      <c r="D44" s="105" t="s">
        <v>29</v>
      </c>
      <c r="E44" s="104">
        <f>IF(E45=0,0,IF(E46=C46,0.5,IF(E46&gt;C46,1,0))+IF(E47=C47,0.5,IF(E47&gt;C47,1,0))+IF(E45=C45,1,IF(E45&gt;C45,2,0)))</f>
        <v>3</v>
      </c>
      <c r="F44" s="271" t="str">
        <f>AQ5</f>
        <v>Vilášek Stanislav+Schindler Radek</v>
      </c>
      <c r="G44" s="241"/>
      <c r="H44" s="273" t="str">
        <f>AW5</f>
        <v>Mihulka Josef+Michalcsak Silvester</v>
      </c>
      <c r="I44" s="104">
        <f>IF(I45=0,0,IF(I46=K46,0.5,IF(I46&gt;K46,1,0))+IF(I47=K47,0.5,IF(I47&gt;K47,1,0))+IF(I45=K45,1,IF(I45&gt;K45,2,0)))</f>
        <v>1</v>
      </c>
      <c r="J44" s="105" t="s">
        <v>29</v>
      </c>
      <c r="K44" s="104">
        <f>IF(K45=0,0,IF(K46=I46,0.5,IF(K46&gt;I46,1,0))+IF(K47=I47,0.5,IF(K47&gt;I47,1,0))+IF(K45=I45,1,IF(K45&gt;I45,2,0)))</f>
        <v>3</v>
      </c>
      <c r="L44" s="271" t="str">
        <f>AU5</f>
        <v>Klusáček Jirka+Klusáčková Dana</v>
      </c>
      <c r="M44" s="241"/>
      <c r="N44" s="273" t="str">
        <f>AO5</f>
        <v>Kružberský Ladislav+Filip Ladislav</v>
      </c>
      <c r="O44" s="104">
        <f>IF(O45=0,0,IF(O46=Q46,0.5,IF(O46&gt;Q46,1,0))+IF(O47=Q47,0.5,IF(O47&gt;Q47,1,0))+IF(O45=Q45,1,IF(O45&gt;Q45,2,0)))</f>
        <v>4</v>
      </c>
      <c r="P44" s="105" t="s">
        <v>29</v>
      </c>
      <c r="Q44" s="104">
        <f>IF(Q45=0,0,IF(Q46=O46,0.5,IF(Q46&gt;O46,1,0))+IF(Q47=O47,0.5,IF(Q47&gt;O47,1,0))+IF(Q45=O45,1,IF(Q45&gt;O45,2,0)))</f>
        <v>0</v>
      </c>
      <c r="R44" s="267" t="str">
        <f>AK5</f>
        <v>Kičmer Vojta+Kičmer Tomáš</v>
      </c>
      <c r="S44" s="10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ht="12.75" customHeight="1">
      <c r="A45" s="281"/>
      <c r="B45" s="270"/>
      <c r="C45" s="110">
        <f>C46+C47</f>
        <v>360</v>
      </c>
      <c r="D45" s="111" t="s">
        <v>30</v>
      </c>
      <c r="E45" s="110">
        <f>E46+E47</f>
        <v>418</v>
      </c>
      <c r="F45" s="272"/>
      <c r="G45" s="242"/>
      <c r="H45" s="274"/>
      <c r="I45" s="110">
        <f>I46+I47</f>
        <v>323</v>
      </c>
      <c r="J45" s="111" t="s">
        <v>30</v>
      </c>
      <c r="K45" s="110">
        <f>K46+K47</f>
        <v>343</v>
      </c>
      <c r="L45" s="272"/>
      <c r="M45" s="242"/>
      <c r="N45" s="274"/>
      <c r="O45" s="110">
        <f>O46+O47</f>
        <v>290</v>
      </c>
      <c r="P45" s="111" t="s">
        <v>30</v>
      </c>
      <c r="Q45" s="110">
        <f>Q46+Q47</f>
        <v>199</v>
      </c>
      <c r="R45" s="268"/>
      <c r="S45" s="10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ht="12.75" customHeight="1">
      <c r="A46" s="281"/>
      <c r="B46" s="213" t="s">
        <v>32</v>
      </c>
      <c r="C46" s="114">
        <v>139</v>
      </c>
      <c r="D46" s="115"/>
      <c r="E46" s="114">
        <v>201</v>
      </c>
      <c r="F46" s="220" t="s">
        <v>67</v>
      </c>
      <c r="G46" s="242"/>
      <c r="H46" s="224" t="s">
        <v>37</v>
      </c>
      <c r="I46" s="114">
        <v>138</v>
      </c>
      <c r="J46" s="115"/>
      <c r="K46" s="114">
        <v>168</v>
      </c>
      <c r="L46" s="228" t="s">
        <v>48</v>
      </c>
      <c r="M46" s="242"/>
      <c r="N46" s="224" t="s">
        <v>56</v>
      </c>
      <c r="O46" s="114">
        <v>182</v>
      </c>
      <c r="P46" s="115"/>
      <c r="Q46" s="135">
        <v>121</v>
      </c>
      <c r="R46" s="118" t="s">
        <v>43</v>
      </c>
      <c r="S46" s="10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13.6" customHeight="1" thickBot="1">
      <c r="A47" s="281"/>
      <c r="B47" s="214" t="s">
        <v>38</v>
      </c>
      <c r="C47" s="120">
        <v>221</v>
      </c>
      <c r="D47" s="121"/>
      <c r="E47" s="120">
        <v>217</v>
      </c>
      <c r="F47" s="221" t="s">
        <v>50</v>
      </c>
      <c r="G47" s="243"/>
      <c r="H47" s="223" t="s">
        <v>51</v>
      </c>
      <c r="I47" s="120">
        <v>185</v>
      </c>
      <c r="J47" s="121"/>
      <c r="K47" s="120">
        <v>175</v>
      </c>
      <c r="L47" s="221" t="s">
        <v>39</v>
      </c>
      <c r="M47" s="243"/>
      <c r="N47" s="223" t="s">
        <v>34</v>
      </c>
      <c r="O47" s="120">
        <v>108</v>
      </c>
      <c r="P47" s="121"/>
      <c r="Q47" s="136">
        <v>78</v>
      </c>
      <c r="R47" s="124" t="s">
        <v>45</v>
      </c>
      <c r="S47" s="10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13.6" thickBot="1">
      <c r="A48" s="102"/>
      <c r="B48" s="214"/>
      <c r="C48" s="102"/>
      <c r="D48" s="102"/>
      <c r="E48" s="102"/>
      <c r="F48" s="102"/>
      <c r="G48" s="102"/>
      <c r="H48" s="102"/>
      <c r="I48" s="102"/>
      <c r="J48" s="102"/>
      <c r="K48" s="102"/>
      <c r="L48" s="140"/>
      <c r="M48" s="102"/>
      <c r="N48" s="102"/>
      <c r="O48" s="102"/>
      <c r="P48" s="102"/>
      <c r="Q48" s="102"/>
      <c r="R48" s="140"/>
      <c r="S48" s="10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23.95" customHeight="1">
      <c r="A49" s="281" t="s">
        <v>23</v>
      </c>
      <c r="B49" s="141"/>
      <c r="C49" s="104">
        <v>0</v>
      </c>
      <c r="D49" s="142" t="s">
        <v>29</v>
      </c>
      <c r="E49" s="104">
        <v>0</v>
      </c>
      <c r="F49" s="143"/>
      <c r="G49" s="144"/>
      <c r="H49" s="145"/>
      <c r="I49" s="104">
        <v>0</v>
      </c>
      <c r="J49" s="142" t="s">
        <v>29</v>
      </c>
      <c r="K49" s="104">
        <v>0</v>
      </c>
      <c r="L49" s="233"/>
      <c r="M49" s="241"/>
      <c r="N49" s="273" t="str">
        <f>AM5</f>
        <v>Pazděra Jaroslav+Müller  Vladimír</v>
      </c>
      <c r="O49" s="104">
        <f>IF(O50=0,0,IF(O51=Q51,0.5,IF(O51&gt;Q51,1,0))+IF(O52=Q52,0.5,IF(O52&gt;Q52,1,0))+IF(O50=Q50,1,IF(O50&gt;Q50,2,0)))</f>
        <v>4</v>
      </c>
      <c r="P49" s="105" t="s">
        <v>29</v>
      </c>
      <c r="Q49" s="104">
        <f>IF(Q50=0,0,IF(Q51=O51,0.5,IF(Q51&gt;O51,1,0))+IF(Q52=O52,0.5,IF(Q52&gt;O52,1,0))+IF(Q50=O50,1,IF(Q50&gt;O50,2,0)))</f>
        <v>0</v>
      </c>
      <c r="R49" s="267" t="str">
        <f>AY5</f>
        <v>Jung Jindra+Kaplan Milan</v>
      </c>
      <c r="S49" s="10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ht="12.75" customHeight="1">
      <c r="A50" s="281"/>
      <c r="B50" s="147"/>
      <c r="C50" s="148"/>
      <c r="D50" s="149" t="s">
        <v>30</v>
      </c>
      <c r="E50" s="148"/>
      <c r="F50" s="150"/>
      <c r="G50" s="151"/>
      <c r="H50" s="152"/>
      <c r="I50" s="148"/>
      <c r="J50" s="149" t="s">
        <v>30</v>
      </c>
      <c r="K50" s="148"/>
      <c r="L50" s="234"/>
      <c r="M50" s="242"/>
      <c r="N50" s="274"/>
      <c r="O50" s="110">
        <f>O51+O52</f>
        <v>317</v>
      </c>
      <c r="P50" s="111" t="s">
        <v>30</v>
      </c>
      <c r="Q50" s="110">
        <f>Q51+Q52</f>
        <v>234</v>
      </c>
      <c r="R50" s="268"/>
      <c r="S50" s="10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12.75" customHeight="1">
      <c r="A51" s="281"/>
      <c r="B51" s="154"/>
      <c r="C51" s="155"/>
      <c r="D51" s="156"/>
      <c r="E51" s="157"/>
      <c r="F51" s="158"/>
      <c r="G51" s="151"/>
      <c r="H51" s="159"/>
      <c r="I51" s="155"/>
      <c r="J51" s="156"/>
      <c r="K51" s="155"/>
      <c r="L51" s="235"/>
      <c r="M51" s="242"/>
      <c r="N51" s="239" t="s">
        <v>36</v>
      </c>
      <c r="O51" s="114">
        <v>151</v>
      </c>
      <c r="P51" s="115"/>
      <c r="Q51" s="114">
        <v>136</v>
      </c>
      <c r="R51" s="118" t="s">
        <v>44</v>
      </c>
      <c r="S51" s="10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8.7" customHeight="1" thickBot="1">
      <c r="A52" s="281"/>
      <c r="B52" s="161"/>
      <c r="C52" s="162"/>
      <c r="D52" s="163"/>
      <c r="E52" s="164"/>
      <c r="F52" s="165"/>
      <c r="G52" s="166"/>
      <c r="H52" s="167"/>
      <c r="I52" s="162"/>
      <c r="J52" s="163"/>
      <c r="K52" s="162"/>
      <c r="L52" s="236"/>
      <c r="M52" s="243"/>
      <c r="N52" s="240" t="s">
        <v>65</v>
      </c>
      <c r="O52" s="120">
        <v>166</v>
      </c>
      <c r="P52" s="121"/>
      <c r="Q52" s="120">
        <v>98</v>
      </c>
      <c r="R52" s="124" t="s">
        <v>46</v>
      </c>
      <c r="S52" s="10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168"/>
      <c r="AM52" s="2"/>
      <c r="AN52" s="2"/>
      <c r="AO52" s="168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3.6" thickBo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2.75" customHeight="1" thickTop="1" thickBot="1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2"/>
      <c r="T56" s="2"/>
      <c r="U56" s="245" t="s">
        <v>0</v>
      </c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6" t="s">
        <v>1</v>
      </c>
      <c r="AL56" s="247" t="s">
        <v>2</v>
      </c>
      <c r="AM56" s="246" t="s">
        <v>3</v>
      </c>
      <c r="AN56" s="247" t="s">
        <v>4</v>
      </c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4.3" thickTop="1" thickBot="1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2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6"/>
      <c r="AL57" s="247"/>
      <c r="AM57" s="246"/>
      <c r="AN57" s="247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4.95" thickTop="1" thickBot="1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2"/>
      <c r="U58" s="4" t="s">
        <v>5</v>
      </c>
      <c r="V58" s="5" t="s">
        <v>6</v>
      </c>
      <c r="W58" s="5" t="s">
        <v>7</v>
      </c>
      <c r="X58" s="5" t="s">
        <v>8</v>
      </c>
      <c r="Y58" s="5" t="s">
        <v>9</v>
      </c>
      <c r="Z58" s="5" t="s">
        <v>10</v>
      </c>
      <c r="AA58" s="5" t="s">
        <v>11</v>
      </c>
      <c r="AB58" s="5" t="s">
        <v>12</v>
      </c>
      <c r="AC58" s="5" t="s">
        <v>13</v>
      </c>
      <c r="AD58" s="5" t="s">
        <v>22</v>
      </c>
      <c r="AE58" s="5" t="s">
        <v>23</v>
      </c>
      <c r="AF58" s="5" t="s">
        <v>24</v>
      </c>
      <c r="AG58" s="5" t="s">
        <v>25</v>
      </c>
      <c r="AH58" s="5" t="s">
        <v>26</v>
      </c>
      <c r="AI58" s="5" t="s">
        <v>27</v>
      </c>
      <c r="AJ58" s="5" t="s">
        <v>28</v>
      </c>
      <c r="AK58" s="246"/>
      <c r="AL58" s="247"/>
      <c r="AM58" s="246"/>
      <c r="AN58" s="247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4.3" thickTop="1" thickBot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2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27.85" thickTop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2"/>
      <c r="U60" s="12" t="s">
        <v>21</v>
      </c>
      <c r="V60" s="30">
        <v>211</v>
      </c>
      <c r="W60" s="31"/>
      <c r="X60" s="32">
        <v>239</v>
      </c>
      <c r="Y60" s="32">
        <v>238</v>
      </c>
      <c r="Z60" s="32">
        <v>260</v>
      </c>
      <c r="AA60" s="32">
        <v>216</v>
      </c>
      <c r="AB60" s="33">
        <v>213</v>
      </c>
      <c r="AC60" s="31"/>
      <c r="AD60" s="34">
        <v>199</v>
      </c>
      <c r="AE60" s="35"/>
      <c r="AF60" s="36"/>
      <c r="AG60" s="36"/>
      <c r="AH60" s="36"/>
      <c r="AI60" s="36"/>
      <c r="AJ60" s="37"/>
      <c r="AK60" s="38">
        <v>1576</v>
      </c>
      <c r="AL60" s="169">
        <v>225.14285714285714</v>
      </c>
      <c r="AM60" s="39">
        <v>1</v>
      </c>
      <c r="AN60" s="170">
        <v>8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27.2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2"/>
      <c r="U61" s="18" t="s">
        <v>53</v>
      </c>
      <c r="V61" s="41">
        <v>375</v>
      </c>
      <c r="W61" s="42">
        <v>358</v>
      </c>
      <c r="X61" s="42">
        <v>383</v>
      </c>
      <c r="Y61" s="43"/>
      <c r="Z61" s="42">
        <v>302</v>
      </c>
      <c r="AA61" s="43"/>
      <c r="AB61" s="44">
        <v>337</v>
      </c>
      <c r="AC61" s="45">
        <v>357</v>
      </c>
      <c r="AD61" s="43"/>
      <c r="AE61" s="46">
        <v>317</v>
      </c>
      <c r="AF61" s="47"/>
      <c r="AG61" s="47"/>
      <c r="AH61" s="47"/>
      <c r="AI61" s="47"/>
      <c r="AJ61" s="48"/>
      <c r="AK61" s="49">
        <v>2429</v>
      </c>
      <c r="AL61" s="171">
        <v>347</v>
      </c>
      <c r="AM61" s="50">
        <v>27</v>
      </c>
      <c r="AN61" s="175">
        <v>1</v>
      </c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27.2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8" t="s">
        <v>57</v>
      </c>
      <c r="V62" s="41">
        <v>339</v>
      </c>
      <c r="W62" s="42">
        <v>289</v>
      </c>
      <c r="X62" s="43"/>
      <c r="Y62" s="42">
        <v>337</v>
      </c>
      <c r="Z62" s="43"/>
      <c r="AA62" s="42">
        <v>327</v>
      </c>
      <c r="AB62" s="44">
        <v>306</v>
      </c>
      <c r="AC62" s="45">
        <v>352</v>
      </c>
      <c r="AD62" s="45">
        <v>290</v>
      </c>
      <c r="AE62" s="52"/>
      <c r="AF62" s="47"/>
      <c r="AG62" s="47"/>
      <c r="AH62" s="47"/>
      <c r="AI62" s="47"/>
      <c r="AJ62" s="48"/>
      <c r="AK62" s="49">
        <v>2240</v>
      </c>
      <c r="AL62" s="171">
        <v>320</v>
      </c>
      <c r="AM62" s="50">
        <v>13</v>
      </c>
      <c r="AN62" s="175">
        <v>5</v>
      </c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27.2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8" t="s">
        <v>68</v>
      </c>
      <c r="V63" s="41">
        <v>404</v>
      </c>
      <c r="W63" s="42">
        <v>350</v>
      </c>
      <c r="X63" s="42">
        <v>328</v>
      </c>
      <c r="Y63" s="43"/>
      <c r="Z63" s="42">
        <v>217</v>
      </c>
      <c r="AA63" s="42">
        <v>366</v>
      </c>
      <c r="AB63" s="44">
        <v>325</v>
      </c>
      <c r="AC63" s="43"/>
      <c r="AD63" s="45">
        <v>418</v>
      </c>
      <c r="AE63" s="52"/>
      <c r="AF63" s="47"/>
      <c r="AG63" s="47"/>
      <c r="AH63" s="47"/>
      <c r="AI63" s="47"/>
      <c r="AJ63" s="48"/>
      <c r="AK63" s="49">
        <v>2408</v>
      </c>
      <c r="AL63" s="171">
        <v>344</v>
      </c>
      <c r="AM63" s="50">
        <v>13.5</v>
      </c>
      <c r="AN63" s="175">
        <v>4</v>
      </c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27.2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9" t="s">
        <v>15</v>
      </c>
      <c r="V64" s="41">
        <v>259</v>
      </c>
      <c r="W64" s="43"/>
      <c r="X64" s="42">
        <v>316</v>
      </c>
      <c r="Y64" s="42">
        <v>280</v>
      </c>
      <c r="Z64" s="43"/>
      <c r="AA64" s="42">
        <v>301</v>
      </c>
      <c r="AB64" s="44">
        <v>291</v>
      </c>
      <c r="AC64" s="45">
        <v>304</v>
      </c>
      <c r="AD64" s="45">
        <v>360</v>
      </c>
      <c r="AE64" s="52"/>
      <c r="AF64" s="47"/>
      <c r="AG64" s="47"/>
      <c r="AH64" s="47"/>
      <c r="AI64" s="47"/>
      <c r="AJ64" s="48"/>
      <c r="AK64" s="49">
        <v>2111</v>
      </c>
      <c r="AL64" s="171">
        <v>301.57142857142856</v>
      </c>
      <c r="AM64" s="50">
        <v>5</v>
      </c>
      <c r="AN64" s="175">
        <v>7</v>
      </c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27.2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20" t="s">
        <v>52</v>
      </c>
      <c r="V65" s="41">
        <v>326</v>
      </c>
      <c r="W65" s="42">
        <v>361</v>
      </c>
      <c r="X65" s="43"/>
      <c r="Y65" s="42">
        <v>355</v>
      </c>
      <c r="Z65" s="42">
        <v>301</v>
      </c>
      <c r="AA65" s="43"/>
      <c r="AB65" s="44">
        <v>311</v>
      </c>
      <c r="AC65" s="45">
        <v>321</v>
      </c>
      <c r="AD65" s="45">
        <v>343</v>
      </c>
      <c r="AE65" s="52"/>
      <c r="AF65" s="47"/>
      <c r="AG65" s="47"/>
      <c r="AH65" s="47"/>
      <c r="AI65" s="47"/>
      <c r="AJ65" s="48"/>
      <c r="AK65" s="49">
        <v>2310</v>
      </c>
      <c r="AL65" s="171">
        <v>330</v>
      </c>
      <c r="AM65" s="50">
        <v>21</v>
      </c>
      <c r="AN65" s="175">
        <v>2</v>
      </c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27.2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20" t="s">
        <v>55</v>
      </c>
      <c r="V66" s="53"/>
      <c r="W66" s="42">
        <v>365</v>
      </c>
      <c r="X66" s="42">
        <v>359</v>
      </c>
      <c r="Y66" s="42">
        <v>374</v>
      </c>
      <c r="Z66" s="42">
        <v>298</v>
      </c>
      <c r="AA66" s="42">
        <v>370</v>
      </c>
      <c r="AB66" s="54"/>
      <c r="AC66" s="45">
        <v>341</v>
      </c>
      <c r="AD66" s="45">
        <v>323</v>
      </c>
      <c r="AE66" s="52"/>
      <c r="AF66" s="47"/>
      <c r="AG66" s="47"/>
      <c r="AH66" s="47"/>
      <c r="AI66" s="47"/>
      <c r="AJ66" s="48"/>
      <c r="AK66" s="55">
        <v>2430</v>
      </c>
      <c r="AL66" s="171">
        <v>347.14285714285717</v>
      </c>
      <c r="AM66" s="50">
        <v>20</v>
      </c>
      <c r="AN66" s="175">
        <v>3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27.85" thickBot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73" t="s">
        <v>20</v>
      </c>
      <c r="V67" s="56"/>
      <c r="W67" s="57">
        <v>302</v>
      </c>
      <c r="X67" s="57">
        <v>341</v>
      </c>
      <c r="Y67" s="57">
        <v>259</v>
      </c>
      <c r="Z67" s="57">
        <v>305</v>
      </c>
      <c r="AA67" s="57">
        <v>317</v>
      </c>
      <c r="AB67" s="58"/>
      <c r="AC67" s="59">
        <v>226</v>
      </c>
      <c r="AD67" s="60"/>
      <c r="AE67" s="61">
        <v>234</v>
      </c>
      <c r="AF67" s="62"/>
      <c r="AG67" s="62"/>
      <c r="AH67" s="62"/>
      <c r="AI67" s="62"/>
      <c r="AJ67" s="63"/>
      <c r="AK67" s="64">
        <v>1984</v>
      </c>
      <c r="AL67" s="174">
        <v>283.42857142857144</v>
      </c>
      <c r="AM67" s="65">
        <v>11.5</v>
      </c>
      <c r="AN67" s="176">
        <v>6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3.6" thickTop="1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70" spans="1:51">
      <c r="AM70" s="1">
        <f>SUM(AM60:AM69)</f>
        <v>112</v>
      </c>
    </row>
  </sheetData>
  <sheetProtection sheet="1" objects="1" scenarios="1" selectLockedCells="1" selectUnlockedCells="1"/>
  <mergeCells count="81">
    <mergeCell ref="A49:A52"/>
    <mergeCell ref="N44:N45"/>
    <mergeCell ref="AM56:AM58"/>
    <mergeCell ref="AN56:AN58"/>
    <mergeCell ref="U59:AN59"/>
    <mergeCell ref="R44:R45"/>
    <mergeCell ref="N49:N50"/>
    <mergeCell ref="R49:R50"/>
    <mergeCell ref="U56:AJ57"/>
    <mergeCell ref="AK56:AK58"/>
    <mergeCell ref="AL56:AL58"/>
    <mergeCell ref="R34:R35"/>
    <mergeCell ref="A39:A42"/>
    <mergeCell ref="B39:B40"/>
    <mergeCell ref="F39:F40"/>
    <mergeCell ref="H39:H40"/>
    <mergeCell ref="L39:L40"/>
    <mergeCell ref="N39:N40"/>
    <mergeCell ref="R39:R40"/>
    <mergeCell ref="A34:A37"/>
    <mergeCell ref="B34:B35"/>
    <mergeCell ref="F34:F35"/>
    <mergeCell ref="H34:H35"/>
    <mergeCell ref="L34:L35"/>
    <mergeCell ref="N34:N35"/>
    <mergeCell ref="A44:A47"/>
    <mergeCell ref="B44:B45"/>
    <mergeCell ref="F44:F45"/>
    <mergeCell ref="H44:H45"/>
    <mergeCell ref="L44:L45"/>
    <mergeCell ref="L29:L30"/>
    <mergeCell ref="N29:N30"/>
    <mergeCell ref="R29:R30"/>
    <mergeCell ref="A24:A27"/>
    <mergeCell ref="B24:B25"/>
    <mergeCell ref="F24:F25"/>
    <mergeCell ref="H24:H25"/>
    <mergeCell ref="L24:L25"/>
    <mergeCell ref="N24:N25"/>
    <mergeCell ref="R24:R25"/>
    <mergeCell ref="A29:A32"/>
    <mergeCell ref="B29:B30"/>
    <mergeCell ref="F29:F30"/>
    <mergeCell ref="H29:H30"/>
    <mergeCell ref="R14:R15"/>
    <mergeCell ref="A19:A22"/>
    <mergeCell ref="B19:B20"/>
    <mergeCell ref="F19:F20"/>
    <mergeCell ref="H19:H20"/>
    <mergeCell ref="L19:L20"/>
    <mergeCell ref="N19:N20"/>
    <mergeCell ref="R19:R20"/>
    <mergeCell ref="A14:A17"/>
    <mergeCell ref="B14:B15"/>
    <mergeCell ref="AW5:AW6"/>
    <mergeCell ref="AY5:AY6"/>
    <mergeCell ref="R9:R10"/>
    <mergeCell ref="AK5:AK6"/>
    <mergeCell ref="AM5:AM6"/>
    <mergeCell ref="AO5:AO6"/>
    <mergeCell ref="N9:N10"/>
    <mergeCell ref="F14:F15"/>
    <mergeCell ref="H14:H15"/>
    <mergeCell ref="L14:L15"/>
    <mergeCell ref="N14:N15"/>
    <mergeCell ref="A9:A12"/>
    <mergeCell ref="B9:B10"/>
    <mergeCell ref="F9:F10"/>
    <mergeCell ref="H9:H10"/>
    <mergeCell ref="L9:L10"/>
    <mergeCell ref="A4:A7"/>
    <mergeCell ref="B4:B5"/>
    <mergeCell ref="F4:F5"/>
    <mergeCell ref="H4:H5"/>
    <mergeCell ref="L4:L5"/>
    <mergeCell ref="R4:R5"/>
    <mergeCell ref="AQ5:AQ6"/>
    <mergeCell ref="AS5:AS6"/>
    <mergeCell ref="AU5:AU6"/>
    <mergeCell ref="B2:R2"/>
    <mergeCell ref="N4:N5"/>
  </mergeCells>
  <dataValidations count="11">
    <dataValidation type="list" operator="equal" allowBlank="1" showInputMessage="1" showErrorMessage="1" sqref="F32">
      <formula1>AK7:AK10</formula1>
      <formula2>0</formula2>
    </dataValidation>
    <dataValidation type="list" operator="equal" allowBlank="1" showInputMessage="1" showErrorMessage="1" sqref="F31">
      <formula1>AK7:AK10</formula1>
      <formula2>0</formula2>
    </dataValidation>
    <dataValidation type="list" operator="equal" allowBlank="1" showInputMessage="1" showErrorMessage="1" sqref="H21:H22">
      <formula1>$AK$7:$AK$10</formula1>
      <formula2>0</formula2>
    </dataValidation>
    <dataValidation type="list" operator="equal" allowBlank="1" showInputMessage="1" showErrorMessage="1" sqref="L11:L12">
      <formula1>$AW$7:$AW$10</formula1>
      <formula2>0</formula2>
    </dataValidation>
    <dataValidation type="list" operator="equal" allowBlank="1" showInputMessage="1" showErrorMessage="1" sqref="H11:H12">
      <formula1>$AY$7:$AY$10</formula1>
      <formula2>0</formula2>
    </dataValidation>
    <dataValidation type="list" operator="equal" allowBlank="1" showInputMessage="1" showErrorMessage="1" sqref="R6:R7">
      <formula1>$AS$7:$AS$10</formula1>
      <formula2>0</formula2>
    </dataValidation>
    <dataValidation type="list" operator="equal" allowBlank="1" showInputMessage="1" showErrorMessage="1" sqref="N6:N7">
      <formula1>$AU$7:$AU$10</formula1>
      <formula2>0</formula2>
    </dataValidation>
    <dataValidation type="list" operator="equal" allowBlank="1" showInputMessage="1" showErrorMessage="1" sqref="L6:L7">
      <formula1>$AQ$7:$AQ$10</formula1>
      <formula2>0</formula2>
    </dataValidation>
    <dataValidation type="list" operator="equal" allowBlank="1" showInputMessage="1" showErrorMessage="1" sqref="H6:H7">
      <formula1>$AO$7:$AO$10</formula1>
      <formula2>0</formula2>
    </dataValidation>
    <dataValidation type="list" operator="equal" allowBlank="1" showInputMessage="1" showErrorMessage="1" sqref="F6:F7">
      <formula1>$AM$7:$AM$10</formula1>
      <formula2>0</formula2>
    </dataValidation>
    <dataValidation type="list" allowBlank="1" showInputMessage="1" showErrorMessage="1" sqref="R11">
      <formula1>$AO$7:$AO$10</formula1>
    </dataValidation>
  </dataValidations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70"/>
  <sheetViews>
    <sheetView topLeftCell="A19" zoomScaleNormal="100" workbookViewId="0">
      <selection activeCell="N52" sqref="N52"/>
    </sheetView>
  </sheetViews>
  <sheetFormatPr defaultColWidth="8.75" defaultRowHeight="12.9"/>
  <cols>
    <col min="1" max="1" width="8.625" style="1" customWidth="1"/>
    <col min="2" max="2" width="18.75" style="1" customWidth="1"/>
    <col min="3" max="3" width="6.75" style="1" customWidth="1"/>
    <col min="4" max="4" width="1.25" style="1" customWidth="1"/>
    <col min="5" max="5" width="6.75" style="1" customWidth="1"/>
    <col min="6" max="6" width="18.75" style="1" customWidth="1"/>
    <col min="7" max="7" width="1.75" style="1" customWidth="1"/>
    <col min="8" max="8" width="18.75" style="1" customWidth="1"/>
    <col min="9" max="9" width="6.75" style="1" customWidth="1"/>
    <col min="10" max="10" width="1.25" style="1" customWidth="1"/>
    <col min="11" max="11" width="6.75" style="1" customWidth="1"/>
    <col min="12" max="12" width="18.75" style="1" customWidth="1"/>
    <col min="13" max="13" width="1.75" style="1" customWidth="1"/>
    <col min="14" max="14" width="18.75" style="1" customWidth="1"/>
    <col min="15" max="15" width="6.75" style="1" customWidth="1"/>
    <col min="16" max="16" width="1.25" style="1" customWidth="1"/>
    <col min="17" max="17" width="6.75" style="1" customWidth="1"/>
    <col min="18" max="18" width="18.75" style="1" customWidth="1"/>
    <col min="19" max="19" width="2.875" style="1" customWidth="1"/>
    <col min="20" max="20" width="2.625" style="1" customWidth="1"/>
    <col min="21" max="21" width="46.25" style="1" customWidth="1"/>
    <col min="22" max="28" width="10.75" style="1" customWidth="1"/>
    <col min="29" max="31" width="8.625" style="1" customWidth="1"/>
    <col min="32" max="36" width="1.75" style="1" customWidth="1"/>
    <col min="37" max="37" width="20.625" style="1" customWidth="1"/>
    <col min="38" max="38" width="11.875" style="1" customWidth="1"/>
    <col min="39" max="39" width="18.75" style="1" customWidth="1"/>
    <col min="40" max="40" width="15.25" style="1" customWidth="1"/>
    <col min="41" max="41" width="25.75" style="1" customWidth="1"/>
    <col min="42" max="42" width="2.75" style="1" customWidth="1"/>
    <col min="43" max="43" width="25.75" style="1" customWidth="1"/>
    <col min="44" max="44" width="2.75" style="1" customWidth="1"/>
    <col min="45" max="45" width="25.75" style="1" customWidth="1"/>
    <col min="46" max="46" width="2.75" style="1" customWidth="1"/>
    <col min="47" max="47" width="25.75" style="1" customWidth="1"/>
    <col min="48" max="48" width="2.75" style="1" customWidth="1"/>
    <col min="49" max="49" width="25.75" style="1" customWidth="1"/>
    <col min="50" max="50" width="2.75" style="1" customWidth="1"/>
    <col min="51" max="51" width="25.75" style="1" customWidth="1"/>
    <col min="52" max="16384" width="8.75" style="1"/>
  </cols>
  <sheetData>
    <row r="1" spans="1:51" ht="59.3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23.95" customHeight="1" thickBot="1">
      <c r="A2" s="102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102"/>
      <c r="T2" s="102"/>
      <c r="U2" s="102"/>
      <c r="V2" s="102"/>
      <c r="W2" s="102"/>
      <c r="X2" s="102"/>
      <c r="Y2" s="10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3.6" thickBot="1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2"/>
      <c r="T3" s="102"/>
      <c r="U3" s="102"/>
      <c r="V3" s="102"/>
      <c r="W3" s="102"/>
      <c r="X3" s="102"/>
      <c r="Y3" s="10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26.5" thickTop="1" thickBot="1">
      <c r="A4" s="259" t="s">
        <v>6</v>
      </c>
      <c r="B4" s="260" t="str">
        <f>AK5</f>
        <v>Kružberský Ladislav+Filip Ladislav</v>
      </c>
      <c r="C4" s="104">
        <f>IF(C5=0,0,IF(C6=E6,0.5,IF(C6&gt;E6,1,0))+IF(C7=E7,0.5,IF(C7&gt;E7,1,0))+IF(C5=E5,1,IF(C5&gt;E5,2,0)))</f>
        <v>0</v>
      </c>
      <c r="D4" s="105" t="s">
        <v>29</v>
      </c>
      <c r="E4" s="104">
        <f>IF(E5=0,0,IF(E6=C6,0.5,IF(E6&gt;C6,1,0))+IF(E7=C7,0.5,IF(E7&gt;C7,1,0))+IF(E5=C5,1,IF(E5&gt;C5,2,0)))</f>
        <v>0</v>
      </c>
      <c r="F4" s="261" t="str">
        <f>AM5</f>
        <v>Vilášek Stanislav+Schindler Radek</v>
      </c>
      <c r="G4" s="106"/>
      <c r="H4" s="262" t="str">
        <f>AO5</f>
        <v>Orság Karel+Orságová Jana</v>
      </c>
      <c r="I4" s="104">
        <f>IF(I5=0,0,IF(I6=K6,0.5,IF(I6&gt;K6,1,0))+IF(I7=K7,0.5,IF(I7&gt;K7,1,0))+IF(I5=K5,1,IF(I5&gt;K5,2,0)))</f>
        <v>0</v>
      </c>
      <c r="J4" s="105" t="s">
        <v>29</v>
      </c>
      <c r="K4" s="104">
        <f>IF(K5=0,0,IF(K6=I6,0.5,IF(K6&gt;I6,1,0))+IF(K7=I7,0.5,IF(K7&gt;I7,1,0))+IF(K5=I5,1,IF(K5&gt;I5,2,0)))</f>
        <v>0</v>
      </c>
      <c r="L4" s="263" t="str">
        <f>AQ5</f>
        <v>Klusáček Jirka+Klusáčková Dana</v>
      </c>
      <c r="M4" s="106"/>
      <c r="N4" s="262" t="str">
        <f>AU5</f>
        <v>Jung Jindra+Kaplan Milan</v>
      </c>
      <c r="O4" s="104">
        <f>IF(O5=0,0,IF(O6=Q6,0.5,IF(O6&gt;Q6,1,0))+IF(O7=Q7,0.5,IF(O7&gt;Q7,1,0))+IF(O5=Q5,1,IF(O5&gt;Q5,2,0)))</f>
        <v>0</v>
      </c>
      <c r="P4" s="105" t="s">
        <v>29</v>
      </c>
      <c r="Q4" s="104">
        <f>IF(Q5=0,0,IF(Q6=O6,0.5,IF(Q6&gt;O6,1,0))+IF(Q7=O7,0.5,IF(Q7&gt;O7,1,0))+IF(Q5=O5,1,IF(Q5&gt;O5,2,0)))</f>
        <v>0</v>
      </c>
      <c r="R4" s="256" t="str">
        <f>AS5</f>
        <v>Mihulka Josef+Michalcsak Silvester</v>
      </c>
      <c r="S4" s="102"/>
      <c r="T4" s="102"/>
      <c r="U4" s="102"/>
      <c r="V4" s="102"/>
      <c r="W4" s="102"/>
      <c r="X4" s="102"/>
      <c r="Y4" s="102"/>
      <c r="Z4" s="2"/>
      <c r="AA4" s="2"/>
      <c r="AB4" s="107"/>
      <c r="AC4" s="107"/>
      <c r="AD4" s="107"/>
      <c r="AE4" s="107"/>
      <c r="AF4" s="107"/>
      <c r="AG4" s="107"/>
      <c r="AH4" s="107"/>
      <c r="AI4" s="107"/>
      <c r="AJ4" s="2"/>
      <c r="AK4" s="108">
        <v>1</v>
      </c>
      <c r="AL4" s="109"/>
      <c r="AM4" s="108">
        <v>2</v>
      </c>
      <c r="AN4" s="109"/>
      <c r="AO4" s="108">
        <v>3</v>
      </c>
      <c r="AP4" s="109"/>
      <c r="AQ4" s="108">
        <v>4</v>
      </c>
      <c r="AR4" s="109"/>
      <c r="AS4" s="108">
        <v>5</v>
      </c>
      <c r="AT4" s="109"/>
      <c r="AU4" s="108">
        <v>6</v>
      </c>
      <c r="AV4" s="109"/>
      <c r="AW4" s="108">
        <v>7</v>
      </c>
      <c r="AX4" s="109"/>
      <c r="AY4" s="108">
        <v>8</v>
      </c>
    </row>
    <row r="5" spans="1:51" ht="14.3" thickTop="1" thickBot="1">
      <c r="A5" s="259"/>
      <c r="B5" s="260"/>
      <c r="C5" s="110">
        <f>C6+C7</f>
        <v>0</v>
      </c>
      <c r="D5" s="111" t="s">
        <v>30</v>
      </c>
      <c r="E5" s="110">
        <f>E6+E7</f>
        <v>0</v>
      </c>
      <c r="F5" s="261"/>
      <c r="G5" s="103"/>
      <c r="H5" s="262"/>
      <c r="I5" s="110">
        <f>I6+I7</f>
        <v>0</v>
      </c>
      <c r="J5" s="111" t="s">
        <v>30</v>
      </c>
      <c r="K5" s="110">
        <f>K6+K7</f>
        <v>0</v>
      </c>
      <c r="L5" s="263"/>
      <c r="M5" s="103"/>
      <c r="N5" s="262"/>
      <c r="O5" s="110">
        <f>O6+O7</f>
        <v>0</v>
      </c>
      <c r="P5" s="111" t="s">
        <v>30</v>
      </c>
      <c r="Q5" s="110">
        <f>Q6+Q7</f>
        <v>0</v>
      </c>
      <c r="R5" s="256"/>
      <c r="S5" s="2"/>
      <c r="T5" s="102"/>
      <c r="U5" s="102"/>
      <c r="V5" s="102"/>
      <c r="W5" s="102"/>
      <c r="X5" s="102"/>
      <c r="Y5" s="10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64" t="str">
        <f>CONCATENATE(AK7,"+",AK8)</f>
        <v>Kružberský Ladislav+Filip Ladislav</v>
      </c>
      <c r="AL5" s="112"/>
      <c r="AM5" s="257" t="str">
        <f>CONCATENATE(AM7,"+",AM8)</f>
        <v>Vilášek Stanislav+Schindler Radek</v>
      </c>
      <c r="AN5" s="112"/>
      <c r="AO5" s="257" t="str">
        <f>CONCATENATE(AO7,"+",AO8)</f>
        <v>Orság Karel+Orságová Jana</v>
      </c>
      <c r="AP5" s="112"/>
      <c r="AQ5" s="257" t="str">
        <f>CONCATENATE(AQ7,"+",AQ8)</f>
        <v>Klusáček Jirka+Klusáčková Dana</v>
      </c>
      <c r="AR5" s="112"/>
      <c r="AS5" s="257" t="str">
        <f>CONCATENATE(AS7,"+",AS8)</f>
        <v>Mihulka Josef+Michalcsak Silvester</v>
      </c>
      <c r="AT5" s="112"/>
      <c r="AU5" s="257" t="str">
        <f>CONCATENATE(AU7,"+",AU8)</f>
        <v>Jung Jindra+Kaplan Milan</v>
      </c>
      <c r="AV5" s="112"/>
      <c r="AW5" s="257" t="str">
        <f>CONCATENATE(AW7,"+",AW8)</f>
        <v>Pazděra Jaroslav+Müller  Vladimír</v>
      </c>
      <c r="AX5" s="112"/>
      <c r="AY5" s="257" t="str">
        <f>CONCATENATE(AY7,"+",AY8)</f>
        <v>Kičmer Vojta+Kičmer Tomáš</v>
      </c>
    </row>
    <row r="6" spans="1:51" ht="14.3" thickTop="1" thickBot="1">
      <c r="A6" s="259"/>
      <c r="B6" s="113" t="s">
        <v>56</v>
      </c>
      <c r="C6" s="114"/>
      <c r="D6" s="115"/>
      <c r="E6" s="114"/>
      <c r="F6" s="116" t="s">
        <v>64</v>
      </c>
      <c r="G6" s="103"/>
      <c r="H6" s="116" t="s">
        <v>38</v>
      </c>
      <c r="I6" s="114"/>
      <c r="J6" s="115"/>
      <c r="K6" s="114"/>
      <c r="L6" s="116" t="s">
        <v>48</v>
      </c>
      <c r="M6" s="103"/>
      <c r="N6" s="117" t="s">
        <v>44</v>
      </c>
      <c r="O6" s="114"/>
      <c r="P6" s="115"/>
      <c r="Q6" s="114"/>
      <c r="R6" s="118" t="s">
        <v>37</v>
      </c>
      <c r="S6" s="2"/>
      <c r="T6" s="102"/>
      <c r="U6" s="102"/>
      <c r="V6" s="102"/>
      <c r="W6" s="102"/>
      <c r="X6" s="102"/>
      <c r="Y6" s="10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64"/>
      <c r="AL6" s="112"/>
      <c r="AM6" s="257"/>
      <c r="AN6" s="112"/>
      <c r="AO6" s="257"/>
      <c r="AP6" s="112"/>
      <c r="AQ6" s="257"/>
      <c r="AR6" s="112"/>
      <c r="AS6" s="257"/>
      <c r="AT6" s="112"/>
      <c r="AU6" s="257"/>
      <c r="AV6" s="112"/>
      <c r="AW6" s="257"/>
      <c r="AX6" s="112"/>
      <c r="AY6" s="257"/>
    </row>
    <row r="7" spans="1:51" ht="14.95" thickTop="1" thickBot="1">
      <c r="A7" s="259"/>
      <c r="B7" s="119" t="s">
        <v>34</v>
      </c>
      <c r="C7" s="120"/>
      <c r="D7" s="121"/>
      <c r="E7" s="120"/>
      <c r="F7" s="122" t="s">
        <v>50</v>
      </c>
      <c r="G7" s="123"/>
      <c r="H7" s="122" t="s">
        <v>32</v>
      </c>
      <c r="I7" s="120"/>
      <c r="J7" s="121"/>
      <c r="K7" s="120"/>
      <c r="L7" s="122" t="s">
        <v>39</v>
      </c>
      <c r="M7" s="123"/>
      <c r="N7" s="122" t="s">
        <v>46</v>
      </c>
      <c r="O7" s="120"/>
      <c r="P7" s="121"/>
      <c r="Q7" s="120"/>
      <c r="R7" s="124" t="s">
        <v>51</v>
      </c>
      <c r="S7" s="102"/>
      <c r="T7" s="102"/>
      <c r="U7" s="102"/>
      <c r="V7" s="102"/>
      <c r="W7" s="102"/>
      <c r="X7" s="102"/>
      <c r="Y7" s="10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112" t="s">
        <v>56</v>
      </c>
      <c r="AL7" s="112"/>
      <c r="AM7" s="1" t="s">
        <v>64</v>
      </c>
      <c r="AN7" s="112"/>
      <c r="AO7" s="125" t="s">
        <v>38</v>
      </c>
      <c r="AP7" s="112"/>
      <c r="AQ7" s="125" t="s">
        <v>48</v>
      </c>
      <c r="AR7" s="112"/>
      <c r="AS7" s="125" t="s">
        <v>37</v>
      </c>
      <c r="AT7" s="112"/>
      <c r="AU7" s="3" t="s">
        <v>44</v>
      </c>
      <c r="AV7" s="112"/>
      <c r="AW7" s="125" t="s">
        <v>42</v>
      </c>
      <c r="AX7" s="112"/>
      <c r="AY7" s="212" t="s">
        <v>43</v>
      </c>
    </row>
    <row r="8" spans="1:51" ht="14.3" thickBot="1">
      <c r="A8" s="127"/>
      <c r="B8" s="103"/>
      <c r="C8" s="103"/>
      <c r="D8" s="103"/>
      <c r="E8" s="103"/>
      <c r="F8" s="103"/>
      <c r="G8" s="103"/>
      <c r="H8" s="103"/>
      <c r="I8" s="128"/>
      <c r="J8" s="103"/>
      <c r="K8" s="103"/>
      <c r="L8" s="129"/>
      <c r="M8" s="103"/>
      <c r="N8" s="103"/>
      <c r="O8" s="103"/>
      <c r="P8" s="103"/>
      <c r="Q8" s="103"/>
      <c r="R8" s="129"/>
      <c r="S8" s="102"/>
      <c r="T8" s="102"/>
      <c r="U8" s="102"/>
      <c r="V8" s="102"/>
      <c r="W8" s="102"/>
      <c r="X8" s="102"/>
      <c r="Y8" s="10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112" t="s">
        <v>34</v>
      </c>
      <c r="AL8" s="112"/>
      <c r="AM8" s="1" t="s">
        <v>50</v>
      </c>
      <c r="AN8" s="112"/>
      <c r="AO8" s="125" t="s">
        <v>32</v>
      </c>
      <c r="AP8" s="112"/>
      <c r="AQ8" s="125" t="s">
        <v>39</v>
      </c>
      <c r="AR8" s="112"/>
      <c r="AS8" s="125" t="s">
        <v>51</v>
      </c>
      <c r="AT8" s="112"/>
      <c r="AU8" s="3" t="s">
        <v>46</v>
      </c>
      <c r="AV8" s="112"/>
      <c r="AW8" s="125" t="s">
        <v>49</v>
      </c>
      <c r="AX8" s="112"/>
      <c r="AY8" s="212" t="s">
        <v>45</v>
      </c>
    </row>
    <row r="9" spans="1:51" ht="23.95" customHeight="1" thickBot="1">
      <c r="A9" s="259" t="s">
        <v>7</v>
      </c>
      <c r="B9" s="260" t="str">
        <f>AQ5</f>
        <v>Klusáček Jirka+Klusáčková Dana</v>
      </c>
      <c r="C9" s="104">
        <f>IF(C10=0,0,IF(C11=E11,0.5,IF(C11&gt;E11,1,0))+IF(C12=E12,0.5,IF(C12&gt;E12,1,0))+IF(C10=E10,1,IF(C10&gt;E10,2,0)))</f>
        <v>0</v>
      </c>
      <c r="D9" s="105" t="s">
        <v>29</v>
      </c>
      <c r="E9" s="104">
        <f>IF(E10=0,0,IF(E11=C11,0.5,IF(E11&gt;C11,1,0))+IF(E12=C12,0.5,IF(E12&gt;C12,1,0))+IF(E10=C10,1,IF(E10&gt;C10,2,0)))</f>
        <v>0</v>
      </c>
      <c r="F9" s="261" t="str">
        <f>AU5</f>
        <v>Jung Jindra+Kaplan Milan</v>
      </c>
      <c r="G9" s="106"/>
      <c r="H9" s="262" t="str">
        <f>AY5</f>
        <v>Kičmer Vojta+Kičmer Tomáš</v>
      </c>
      <c r="I9" s="104">
        <f>IF(I10=0,0,IF(I11=K11,0.5,IF(I11&gt;K11,1,0))+IF(I12=K12,0.5,IF(I12&gt;K12,1,0))+IF(I10=K10,1,IF(I10&gt;K10,2,0)))</f>
        <v>0</v>
      </c>
      <c r="J9" s="105" t="s">
        <v>29</v>
      </c>
      <c r="K9" s="104">
        <f>IF(K10=0,0,IF(K11=I11,0.5,IF(K11&gt;I11,1,0))+IF(K12=I12,0.5,IF(K12&gt;I12,1,0))+IF(K10=I10,1,IF(K10&gt;I10,2,0)))</f>
        <v>0</v>
      </c>
      <c r="L9" s="263" t="str">
        <f>AW5</f>
        <v>Pazděra Jaroslav+Müller  Vladimír</v>
      </c>
      <c r="M9" s="106"/>
      <c r="N9" s="262" t="str">
        <f>AM5</f>
        <v>Vilášek Stanislav+Schindler Radek</v>
      </c>
      <c r="O9" s="104">
        <f>IF(O10=0,0,IF(O11=Q11,0.5,IF(O11&gt;Q11,1,0))+IF(O12=Q12,0.5,IF(O12&gt;Q12,1,0))+IF(O10=Q10,1,IF(O10&gt;Q10,2,0)))</f>
        <v>0</v>
      </c>
      <c r="P9" s="105" t="s">
        <v>29</v>
      </c>
      <c r="Q9" s="104">
        <f>IF(Q10=0,0,IF(Q11=O11,0.5,IF(Q11&gt;O11,1,0))+IF(Q12=O12,0.5,IF(Q12&gt;O12,1,0))+IF(Q10=O10,1,IF(Q10&gt;O10,2,0)))</f>
        <v>0</v>
      </c>
      <c r="R9" s="256" t="str">
        <f>AO5</f>
        <v>Orság Karel+Orságová Jana</v>
      </c>
      <c r="S9" s="2"/>
      <c r="T9" s="102"/>
      <c r="U9" s="102"/>
      <c r="V9" s="102"/>
      <c r="W9" s="102"/>
      <c r="X9" s="102"/>
      <c r="Y9" s="10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12"/>
      <c r="AL9" s="112"/>
      <c r="AM9" s="125" t="s">
        <v>47</v>
      </c>
      <c r="AN9" s="112"/>
      <c r="AO9" s="125"/>
      <c r="AP9" s="112"/>
      <c r="AQ9" s="125" t="s">
        <v>47</v>
      </c>
      <c r="AR9" s="112"/>
      <c r="AS9" s="125" t="s">
        <v>47</v>
      </c>
      <c r="AT9" s="112"/>
      <c r="AU9" s="125" t="s">
        <v>47</v>
      </c>
      <c r="AV9" s="112"/>
      <c r="AW9" s="125" t="s">
        <v>47</v>
      </c>
      <c r="AX9" s="112"/>
      <c r="AY9" s="126"/>
    </row>
    <row r="10" spans="1:51" ht="14.3" thickBot="1">
      <c r="A10" s="259"/>
      <c r="B10" s="260"/>
      <c r="C10" s="110">
        <f>C11+C12</f>
        <v>0</v>
      </c>
      <c r="D10" s="111" t="s">
        <v>30</v>
      </c>
      <c r="E10" s="110">
        <f>E11+E12</f>
        <v>0</v>
      </c>
      <c r="F10" s="261"/>
      <c r="G10" s="103"/>
      <c r="H10" s="262"/>
      <c r="I10" s="110">
        <f>I11+I12</f>
        <v>0</v>
      </c>
      <c r="J10" s="111" t="s">
        <v>30</v>
      </c>
      <c r="K10" s="110">
        <f>K11+K12</f>
        <v>0</v>
      </c>
      <c r="L10" s="263"/>
      <c r="M10" s="103"/>
      <c r="N10" s="262"/>
      <c r="O10" s="110">
        <f>O11+O12</f>
        <v>0</v>
      </c>
      <c r="P10" s="111" t="s">
        <v>30</v>
      </c>
      <c r="Q10" s="110">
        <f>Q11+Q12</f>
        <v>0</v>
      </c>
      <c r="R10" s="256"/>
      <c r="S10" s="102"/>
      <c r="T10" s="102"/>
      <c r="U10" s="102"/>
      <c r="V10" s="102"/>
      <c r="W10" s="102"/>
      <c r="X10" s="102"/>
      <c r="Y10" s="10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30"/>
      <c r="AL10" s="130"/>
      <c r="AM10" s="131" t="s">
        <v>47</v>
      </c>
      <c r="AN10" s="130"/>
      <c r="AO10" s="131"/>
      <c r="AP10" s="130"/>
      <c r="AQ10" s="131" t="s">
        <v>47</v>
      </c>
      <c r="AR10" s="130"/>
      <c r="AS10" s="131" t="s">
        <v>47</v>
      </c>
      <c r="AT10" s="130"/>
      <c r="AU10" s="131" t="s">
        <v>47</v>
      </c>
      <c r="AV10" s="130"/>
      <c r="AW10" s="131" t="s">
        <v>47</v>
      </c>
      <c r="AX10" s="130"/>
      <c r="AY10" s="132" t="s">
        <v>47</v>
      </c>
    </row>
    <row r="11" spans="1:51" ht="13.6" thickTop="1">
      <c r="A11" s="259"/>
      <c r="B11" s="116" t="s">
        <v>48</v>
      </c>
      <c r="C11" s="114"/>
      <c r="D11" s="115"/>
      <c r="E11" s="114"/>
      <c r="F11" s="117" t="s">
        <v>44</v>
      </c>
      <c r="G11" s="103"/>
      <c r="H11" s="116" t="s">
        <v>43</v>
      </c>
      <c r="I11" s="114"/>
      <c r="J11" s="115"/>
      <c r="K11" s="114"/>
      <c r="L11" s="116" t="s">
        <v>42</v>
      </c>
      <c r="M11" s="103"/>
      <c r="N11" s="116" t="s">
        <v>64</v>
      </c>
      <c r="O11" s="114"/>
      <c r="P11" s="115"/>
      <c r="Q11" s="114"/>
      <c r="R11" s="118" t="s">
        <v>38</v>
      </c>
      <c r="S11" s="102"/>
      <c r="T11" s="102"/>
      <c r="U11" s="102"/>
      <c r="V11" s="102"/>
      <c r="W11" s="102"/>
      <c r="X11" s="10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14.3" thickBot="1">
      <c r="A12" s="259"/>
      <c r="B12" s="119" t="s">
        <v>39</v>
      </c>
      <c r="C12" s="120"/>
      <c r="D12" s="121"/>
      <c r="E12" s="120"/>
      <c r="F12" s="122" t="s">
        <v>46</v>
      </c>
      <c r="G12" s="123"/>
      <c r="H12" s="122" t="s">
        <v>45</v>
      </c>
      <c r="I12" s="120"/>
      <c r="J12" s="121"/>
      <c r="K12" s="120"/>
      <c r="L12" s="122" t="s">
        <v>49</v>
      </c>
      <c r="M12" s="123"/>
      <c r="N12" s="122" t="s">
        <v>50</v>
      </c>
      <c r="O12" s="120"/>
      <c r="P12" s="121"/>
      <c r="Q12" s="120"/>
      <c r="R12" s="124" t="s">
        <v>32</v>
      </c>
      <c r="S12" s="102"/>
      <c r="T12" s="102"/>
      <c r="U12" s="102"/>
      <c r="V12" s="102"/>
      <c r="W12" s="10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25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126"/>
    </row>
    <row r="13" spans="1:51" ht="14.3" thickBot="1">
      <c r="A13" s="127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29"/>
      <c r="M13" s="103"/>
      <c r="N13" s="103"/>
      <c r="O13" s="103"/>
      <c r="P13" s="103"/>
      <c r="Q13" s="103"/>
      <c r="R13" s="129"/>
      <c r="S13" s="102"/>
      <c r="T13" s="102"/>
      <c r="U13" s="102"/>
      <c r="V13" s="102"/>
      <c r="W13" s="10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25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126"/>
    </row>
    <row r="14" spans="1:51" ht="21.75" customHeight="1" thickBot="1">
      <c r="A14" s="259" t="s">
        <v>8</v>
      </c>
      <c r="B14" s="260" t="str">
        <f>AS5</f>
        <v>Mihulka Josef+Michalcsak Silvester</v>
      </c>
      <c r="C14" s="104">
        <f>IF(C15=0,0,IF(C16=E16,0.5,IF(C16&gt;E16,1,0))+IF(C17=E17,0.5,IF(C17&gt;E17,1,0))+IF(C15=E15,1,IF(C15&gt;E15,2,0)))</f>
        <v>0</v>
      </c>
      <c r="D14" s="105" t="s">
        <v>29</v>
      </c>
      <c r="E14" s="104">
        <f>IF(E15=0,0,IF(E16=C16,0.5,IF(E16&gt;C16,1,0))+IF(E17=C17,0.5,IF(E17&gt;C17,1,0))+IF(E15=C15,1,IF(E15&gt;C15,2,0)))</f>
        <v>0</v>
      </c>
      <c r="F14" s="261" t="str">
        <f>AY5</f>
        <v>Kičmer Vojta+Kičmer Tomáš</v>
      </c>
      <c r="G14" s="106"/>
      <c r="H14" s="262" t="str">
        <f>AQ5</f>
        <v>Klusáček Jirka+Klusáčková Dana</v>
      </c>
      <c r="I14" s="104">
        <f>IF(I15=0,0,IF(I16=K16,0.5,IF(I16&gt;K16,1,0))+IF(I17=K17,0.5,IF(I17&gt;K17,1,0))+IF(I15=K15,1,IF(I15&gt;K15,2,0)))</f>
        <v>0</v>
      </c>
      <c r="J14" s="105" t="s">
        <v>29</v>
      </c>
      <c r="K14" s="104">
        <f>IF(K15=0,0,IF(K16=I16,0.5,IF(K16&gt;I16,1,0))+IF(K17=I17,0.5,IF(K17&gt;I17,1,0))+IF(K15=I15,1,IF(K15&gt;I15,2,0)))</f>
        <v>0</v>
      </c>
      <c r="L14" s="263" t="str">
        <f>AM5</f>
        <v>Vilášek Stanislav+Schindler Radek</v>
      </c>
      <c r="M14" s="106"/>
      <c r="N14" s="262" t="str">
        <f>AK5</f>
        <v>Kružberský Ladislav+Filip Ladislav</v>
      </c>
      <c r="O14" s="104">
        <f>IF(O15=0,0,IF(O16=Q16,0.5,IF(O16&gt;Q16,1,0))+IF(O17=Q17,0.5,IF(O17&gt;Q17,1,0))+IF(O15=Q15,1,IF(O15&gt;Q15,2,0)))</f>
        <v>0</v>
      </c>
      <c r="P14" s="105" t="s">
        <v>29</v>
      </c>
      <c r="Q14" s="104">
        <f>IF(Q15=0,0,IF(Q16=O16,0.5,IF(Q16&gt;O16,1,0))+IF(Q17=O17,0.5,IF(Q17&gt;O17,1,0))+IF(Q15=O15,1,IF(Q15&gt;O15,2,0)))</f>
        <v>0</v>
      </c>
      <c r="R14" s="256" t="str">
        <f>AW5</f>
        <v>Pazděra Jaroslav+Müller  Vladimír</v>
      </c>
      <c r="S14" s="102"/>
      <c r="T14" s="102"/>
      <c r="U14" s="102"/>
      <c r="V14" s="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>
      <c r="A15" s="259"/>
      <c r="B15" s="260"/>
      <c r="C15" s="110">
        <f>C16+C17</f>
        <v>0</v>
      </c>
      <c r="D15" s="111" t="s">
        <v>30</v>
      </c>
      <c r="E15" s="110">
        <f>E16+E17</f>
        <v>0</v>
      </c>
      <c r="F15" s="261"/>
      <c r="G15" s="103"/>
      <c r="H15" s="262"/>
      <c r="I15" s="110">
        <f>I16+I17</f>
        <v>0</v>
      </c>
      <c r="J15" s="111" t="s">
        <v>30</v>
      </c>
      <c r="K15" s="110">
        <f>K16+K17</f>
        <v>0</v>
      </c>
      <c r="L15" s="263"/>
      <c r="M15" s="103"/>
      <c r="N15" s="262"/>
      <c r="O15" s="110">
        <f>O16+O17</f>
        <v>0</v>
      </c>
      <c r="P15" s="111" t="s">
        <v>30</v>
      </c>
      <c r="Q15" s="110">
        <f>Q16+Q17</f>
        <v>0</v>
      </c>
      <c r="R15" s="256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>
      <c r="A16" s="259"/>
      <c r="B16" s="113" t="s">
        <v>37</v>
      </c>
      <c r="C16" s="114"/>
      <c r="D16" s="115"/>
      <c r="E16" s="114"/>
      <c r="F16" s="116" t="s">
        <v>43</v>
      </c>
      <c r="G16" s="103"/>
      <c r="H16" s="116" t="s">
        <v>48</v>
      </c>
      <c r="I16" s="114"/>
      <c r="J16" s="115"/>
      <c r="K16" s="114"/>
      <c r="L16" s="116" t="s">
        <v>64</v>
      </c>
      <c r="M16" s="103"/>
      <c r="N16" s="116" t="s">
        <v>56</v>
      </c>
      <c r="O16" s="114"/>
      <c r="P16" s="115"/>
      <c r="Q16" s="114"/>
      <c r="R16" s="118" t="s">
        <v>42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13.6" thickBot="1">
      <c r="A17" s="259"/>
      <c r="B17" s="119" t="s">
        <v>51</v>
      </c>
      <c r="C17" s="120"/>
      <c r="D17" s="121"/>
      <c r="E17" s="120"/>
      <c r="F17" s="122" t="s">
        <v>45</v>
      </c>
      <c r="G17" s="123"/>
      <c r="H17" s="122" t="s">
        <v>39</v>
      </c>
      <c r="I17" s="120"/>
      <c r="J17" s="121"/>
      <c r="K17" s="120"/>
      <c r="L17" s="122" t="s">
        <v>50</v>
      </c>
      <c r="M17" s="123"/>
      <c r="N17" s="122" t="s">
        <v>34</v>
      </c>
      <c r="O17" s="120"/>
      <c r="P17" s="121"/>
      <c r="Q17" s="120"/>
      <c r="R17" s="124" t="s">
        <v>49</v>
      </c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13.6" thickBot="1">
      <c r="A18" s="127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29"/>
      <c r="M18" s="103"/>
      <c r="N18" s="103"/>
      <c r="O18" s="103"/>
      <c r="P18" s="103"/>
      <c r="Q18" s="103"/>
      <c r="R18" s="129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6.3" thickBot="1">
      <c r="A19" s="259" t="s">
        <v>9</v>
      </c>
      <c r="B19" s="260" t="str">
        <f>AO5</f>
        <v>Orság Karel+Orságová Jana</v>
      </c>
      <c r="C19" s="104">
        <f>IF(C20=0,0,IF(C21=E21,0.5,IF(C21&gt;E21,1,0))+IF(C22=E22,0.5,IF(C22&gt;E22,1,0))+IF(C20=E20,1,IF(C20&gt;E20,2,0)))</f>
        <v>0</v>
      </c>
      <c r="D19" s="105" t="s">
        <v>29</v>
      </c>
      <c r="E19" s="104">
        <f>IF(E20=0,0,IF(E21=C21,0.5,IF(E21&gt;C21,1,0))+IF(E22=C22,0.5,IF(E22&gt;C22,1,0))+IF(E20=C20,1,IF(E20&gt;C20,2,0)))</f>
        <v>0</v>
      </c>
      <c r="F19" s="261" t="str">
        <f>AW5</f>
        <v>Pazděra Jaroslav+Müller  Vladimír</v>
      </c>
      <c r="G19" s="106"/>
      <c r="H19" s="262" t="str">
        <f>AK5</f>
        <v>Kružberský Ladislav+Filip Ladislav</v>
      </c>
      <c r="I19" s="104">
        <f>IF(I20=0,0,IF(I21=K21,0.5,IF(I21&gt;K21,1,0))+IF(I22=K22,0.5,IF(I22&gt;K22,1,0))+IF(I20=K20,1,IF(I20&gt;K20,2,0)))</f>
        <v>0</v>
      </c>
      <c r="J19" s="105" t="s">
        <v>29</v>
      </c>
      <c r="K19" s="104">
        <f>IF(K20=0,0,IF(K21=I21,0.5,IF(K21&gt;I21,1,0))+IF(K22=I22,0.5,IF(K22&gt;I22,1,0))+IF(K20=I20,1,IF(K20&gt;I20,2,0)))</f>
        <v>0</v>
      </c>
      <c r="L19" s="263" t="str">
        <f>AS5</f>
        <v>Mihulka Josef+Michalcsak Silvester</v>
      </c>
      <c r="M19" s="106"/>
      <c r="N19" s="262" t="str">
        <f>AY5</f>
        <v>Kičmer Vojta+Kičmer Tomáš</v>
      </c>
      <c r="O19" s="104">
        <f>IF(O20=0,0,IF(O21=Q21,0.5,IF(O21&gt;Q21,1,0))+IF(O22=Q22,0.5,IF(O22&gt;Q22,1,0))+IF(O20=Q20,1,IF(O20&gt;Q20,2,0)))</f>
        <v>0</v>
      </c>
      <c r="P19" s="105" t="s">
        <v>29</v>
      </c>
      <c r="Q19" s="104">
        <f>IF(Q20=0,0,IF(Q21=O21,0.5,IF(Q21&gt;O21,1,0))+IF(Q22=O22,0.5,IF(Q22&gt;O22,1,0))+IF(Q20=O20,1,IF(Q20&gt;O20,2,0)))</f>
        <v>0</v>
      </c>
      <c r="R19" s="256" t="str">
        <f>AU5</f>
        <v>Jung Jindra+Kaplan Milan</v>
      </c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20.25" customHeight="1">
      <c r="A20" s="259"/>
      <c r="B20" s="260"/>
      <c r="C20" s="110">
        <f>C21+C22</f>
        <v>0</v>
      </c>
      <c r="D20" s="111" t="s">
        <v>30</v>
      </c>
      <c r="E20" s="110">
        <f>E21+E22</f>
        <v>0</v>
      </c>
      <c r="F20" s="261"/>
      <c r="G20" s="103"/>
      <c r="H20" s="262"/>
      <c r="I20" s="110">
        <f>I21+I22</f>
        <v>0</v>
      </c>
      <c r="J20" s="111" t="s">
        <v>30</v>
      </c>
      <c r="K20" s="110">
        <f>K21+K22</f>
        <v>0</v>
      </c>
      <c r="L20" s="263"/>
      <c r="M20" s="103"/>
      <c r="N20" s="262"/>
      <c r="O20" s="110">
        <f>O21+O22</f>
        <v>0</v>
      </c>
      <c r="P20" s="111" t="s">
        <v>30</v>
      </c>
      <c r="Q20" s="110">
        <f>Q21+Q22</f>
        <v>0</v>
      </c>
      <c r="R20" s="256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>
      <c r="A21" s="259"/>
      <c r="B21" s="113" t="s">
        <v>38</v>
      </c>
      <c r="C21" s="114"/>
      <c r="D21" s="115"/>
      <c r="E21" s="114"/>
      <c r="F21" s="116" t="s">
        <v>42</v>
      </c>
      <c r="G21" s="103"/>
      <c r="H21" s="116" t="s">
        <v>56</v>
      </c>
      <c r="I21" s="114"/>
      <c r="J21" s="115"/>
      <c r="K21" s="114"/>
      <c r="L21" s="116" t="s">
        <v>37</v>
      </c>
      <c r="M21" s="103"/>
      <c r="N21" s="116" t="s">
        <v>43</v>
      </c>
      <c r="O21" s="114"/>
      <c r="P21" s="115"/>
      <c r="Q21" s="114"/>
      <c r="R21" s="133" t="s">
        <v>44</v>
      </c>
      <c r="S21" s="102"/>
      <c r="T21" s="102"/>
      <c r="U21" s="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3.6" thickBot="1">
      <c r="A22" s="259"/>
      <c r="B22" s="119" t="s">
        <v>32</v>
      </c>
      <c r="C22" s="120"/>
      <c r="D22" s="121"/>
      <c r="E22" s="120"/>
      <c r="F22" s="122" t="s">
        <v>49</v>
      </c>
      <c r="G22" s="123"/>
      <c r="H22" s="122" t="s">
        <v>34</v>
      </c>
      <c r="I22" s="120"/>
      <c r="J22" s="121"/>
      <c r="K22" s="120"/>
      <c r="L22" s="122" t="s">
        <v>51</v>
      </c>
      <c r="M22" s="123"/>
      <c r="N22" s="122" t="s">
        <v>45</v>
      </c>
      <c r="O22" s="120"/>
      <c r="P22" s="121"/>
      <c r="Q22" s="120"/>
      <c r="R22" s="124" t="s">
        <v>46</v>
      </c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13.6" thickBot="1">
      <c r="A23" s="127"/>
      <c r="B23" s="103"/>
      <c r="C23" s="103"/>
      <c r="D23" s="103"/>
      <c r="E23" s="103"/>
      <c r="F23" s="103"/>
      <c r="G23" s="103"/>
      <c r="H23" s="134"/>
      <c r="I23" s="103"/>
      <c r="J23" s="103"/>
      <c r="K23" s="103"/>
      <c r="L23" s="129"/>
      <c r="M23" s="103"/>
      <c r="N23" s="103"/>
      <c r="O23" s="103"/>
      <c r="P23" s="103"/>
      <c r="Q23" s="103"/>
      <c r="R23" s="129"/>
      <c r="S23" s="102"/>
      <c r="T23" s="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6.3" thickBot="1">
      <c r="A24" s="259" t="s">
        <v>10</v>
      </c>
      <c r="B24" s="260" t="str">
        <f>AW5</f>
        <v>Pazděra Jaroslav+Müller  Vladimír</v>
      </c>
      <c r="C24" s="104">
        <f>IF(C25=0,0,IF(C26=E26,0.5,IF(C26&gt;E26,1,0))+IF(C27=E27,0.5,IF(C27&gt;E27,1,0))+IF(C25=E25,1,IF(C25&gt;E25,2,0)))</f>
        <v>0</v>
      </c>
      <c r="D24" s="105" t="s">
        <v>29</v>
      </c>
      <c r="E24" s="104">
        <f>IF(E25=0,0,IF(E26=C26,0.5,IF(E26&gt;C26,1,0))+IF(E27=C27,0.5,IF(E27&gt;C27,1,0))+IF(E25=C25,1,IF(E25&gt;C25,2,0)))</f>
        <v>0</v>
      </c>
      <c r="F24" s="261" t="str">
        <f>AM5</f>
        <v>Vilášek Stanislav+Schindler Radek</v>
      </c>
      <c r="G24" s="106"/>
      <c r="H24" s="262" t="str">
        <f>AU5</f>
        <v>Jung Jindra+Kaplan Milan</v>
      </c>
      <c r="I24" s="104">
        <f>IF(I25=0,0,IF(I26=K26,0.5,IF(I26&gt;K26,1,0))+IF(I27=K27,0.5,IF(I27&gt;K27,1,0))+IF(I25=K25,1,IF(I25&gt;K25,2,0)))</f>
        <v>0</v>
      </c>
      <c r="J24" s="105" t="s">
        <v>29</v>
      </c>
      <c r="K24" s="104">
        <f>IF(K25=0,0,IF(K26=I26,0.5,IF(K26&gt;I26,1,0))+IF(K27=I27,0.5,IF(K27&gt;I27,1,0))+IF(K25=I25,1,IF(K25&gt;I25,2,0)))</f>
        <v>0</v>
      </c>
      <c r="L24" s="263" t="str">
        <f>AK5</f>
        <v>Kružberský Ladislav+Filip Ladislav</v>
      </c>
      <c r="M24" s="106"/>
      <c r="N24" s="262" t="str">
        <f>AQ5</f>
        <v>Klusáček Jirka+Klusáčková Dana</v>
      </c>
      <c r="O24" s="104">
        <f>IF(O25=0,0,IF(O26=Q26,0.5,IF(O26&gt;Q26,1,0))+IF(O27=Q27,0.5,IF(O27&gt;Q27,1,0))+IF(O25=Q25,1,IF(O25&gt;Q25,2,0)))</f>
        <v>0</v>
      </c>
      <c r="P24" s="105" t="s">
        <v>29</v>
      </c>
      <c r="Q24" s="104">
        <f>IF(Q25=0,0,IF(Q26=O26,0.5,IF(Q26&gt;O26,1,0))+IF(Q27=O27,0.5,IF(Q27&gt;O27,1,0))+IF(Q25=O25,1,IF(Q25&gt;O25,2,0)))</f>
        <v>0</v>
      </c>
      <c r="R24" s="256" t="str">
        <f>AY5</f>
        <v>Kičmer Vojta+Kičmer Tomáš</v>
      </c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ht="23.95" customHeight="1">
      <c r="A25" s="259"/>
      <c r="B25" s="260"/>
      <c r="C25" s="110">
        <f>C26+C27</f>
        <v>0</v>
      </c>
      <c r="D25" s="111" t="s">
        <v>30</v>
      </c>
      <c r="E25" s="110">
        <f>E26+E27</f>
        <v>0</v>
      </c>
      <c r="F25" s="261"/>
      <c r="G25" s="103"/>
      <c r="H25" s="262"/>
      <c r="I25" s="110">
        <f>I26+I27</f>
        <v>0</v>
      </c>
      <c r="J25" s="111" t="s">
        <v>30</v>
      </c>
      <c r="K25" s="110">
        <f>K26+K27</f>
        <v>0</v>
      </c>
      <c r="L25" s="263"/>
      <c r="M25" s="103"/>
      <c r="N25" s="262"/>
      <c r="O25" s="110">
        <f>O26+O27</f>
        <v>0</v>
      </c>
      <c r="P25" s="111" t="s">
        <v>30</v>
      </c>
      <c r="Q25" s="110">
        <f>Q26+Q27</f>
        <v>0</v>
      </c>
      <c r="R25" s="256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>
      <c r="A26" s="259"/>
      <c r="B26" s="113" t="s">
        <v>42</v>
      </c>
      <c r="C26" s="114"/>
      <c r="D26" s="115"/>
      <c r="E26" s="114"/>
      <c r="F26" s="116" t="s">
        <v>67</v>
      </c>
      <c r="G26" s="103"/>
      <c r="H26" s="117" t="s">
        <v>44</v>
      </c>
      <c r="I26" s="114"/>
      <c r="J26" s="115"/>
      <c r="K26" s="135"/>
      <c r="L26" s="116" t="s">
        <v>56</v>
      </c>
      <c r="M26" s="103"/>
      <c r="N26" s="116" t="s">
        <v>48</v>
      </c>
      <c r="O26" s="114"/>
      <c r="P26" s="115"/>
      <c r="Q26" s="114"/>
      <c r="R26" s="118" t="s">
        <v>43</v>
      </c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ht="13.6" thickBot="1">
      <c r="A27" s="259"/>
      <c r="B27" s="119" t="s">
        <v>49</v>
      </c>
      <c r="C27" s="120"/>
      <c r="D27" s="121"/>
      <c r="E27" s="120"/>
      <c r="F27" s="122" t="s">
        <v>50</v>
      </c>
      <c r="G27" s="123"/>
      <c r="H27" s="122" t="s">
        <v>46</v>
      </c>
      <c r="I27" s="120"/>
      <c r="J27" s="121"/>
      <c r="K27" s="136"/>
      <c r="L27" s="122" t="s">
        <v>34</v>
      </c>
      <c r="M27" s="123"/>
      <c r="N27" s="122" t="s">
        <v>39</v>
      </c>
      <c r="O27" s="120"/>
      <c r="P27" s="121"/>
      <c r="Q27" s="120"/>
      <c r="R27" s="124" t="s">
        <v>45</v>
      </c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ht="13.6" thickBot="1">
      <c r="A28" s="127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29"/>
      <c r="M28" s="103"/>
      <c r="N28" s="103"/>
      <c r="O28" s="103"/>
      <c r="P28" s="103"/>
      <c r="Q28" s="128"/>
      <c r="R28" s="129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ht="22.6" customHeight="1" thickBot="1">
      <c r="A29" s="259" t="s">
        <v>11</v>
      </c>
      <c r="B29" s="260" t="str">
        <f>AY5</f>
        <v>Kičmer Vojta+Kičmer Tomáš</v>
      </c>
      <c r="C29" s="104">
        <f>IF(C30=0,0,IF(C31=E31,0.5,IF(C31&gt;E31,1,0))+IF(C32=E32,0.5,IF(C32&gt;E32,1,0))+IF(C30=E30,1,IF(C30&gt;E30,2,0)))</f>
        <v>0</v>
      </c>
      <c r="D29" s="105" t="s">
        <v>29</v>
      </c>
      <c r="E29" s="104">
        <f>IF(E30=0,0,IF(E31=C31,0.5,IF(E31&gt;C31,1,0))+IF(E32=C32,0.5,IF(E32&gt;C32,1,0))+IF(E30=C30,1,IF(E30&gt;C30,2,0)))</f>
        <v>0</v>
      </c>
      <c r="F29" s="261" t="str">
        <f>AK5</f>
        <v>Kružberský Ladislav+Filip Ladislav</v>
      </c>
      <c r="G29" s="106"/>
      <c r="H29" s="262" t="str">
        <f>AS5</f>
        <v>Mihulka Josef+Michalcsak Silvester</v>
      </c>
      <c r="I29" s="104">
        <f>IF(I30=0,0,IF(I31=K31,0.5,IF(I31&gt;K31,1,0))+IF(I32=K32,0.5,IF(I32&gt;K32,1,0))+IF(I30=K30,1,IF(I30&gt;K30,2,0)))</f>
        <v>0</v>
      </c>
      <c r="J29" s="105" t="s">
        <v>29</v>
      </c>
      <c r="K29" s="104">
        <f>IF(K30=0,0,IF(K31=I31,0.5,IF(K31&gt;I31,1,0))+IF(K32=I32,0.5,IF(K32&gt;I32,1,0))+IF(K30=I30,1,IF(K30&gt;I30,2,0)))</f>
        <v>0</v>
      </c>
      <c r="L29" s="263" t="str">
        <f>AO5</f>
        <v>Orság Karel+Orságová Jana</v>
      </c>
      <c r="M29" s="106"/>
      <c r="N29" s="262" t="str">
        <f>AW5</f>
        <v>Pazděra Jaroslav+Müller  Vladimír</v>
      </c>
      <c r="O29" s="104">
        <f>IF(O30=0,0,IF(O31=Q31,0.5,IF(O31&gt;Q31,1,0))+IF(O32=Q32,0.5,IF(O32&gt;Q32,1,0))+IF(O30=Q30,1,IF(O30&gt;Q30,2,0)))</f>
        <v>0</v>
      </c>
      <c r="P29" s="105" t="s">
        <v>29</v>
      </c>
      <c r="Q29" s="104">
        <f>IF(Q30=0,0,IF(Q31=O31,0.5,IF(Q31&gt;O31,1,0))+IF(Q32=O32,0.5,IF(Q32&gt;O32,1,0))+IF(Q30=O30,1,IF(Q30&gt;O30,2,0)))</f>
        <v>0</v>
      </c>
      <c r="R29" s="256" t="str">
        <f>AQ5</f>
        <v>Klusáček Jirka+Klusáčková Dana</v>
      </c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>
      <c r="A30" s="259"/>
      <c r="B30" s="260"/>
      <c r="C30" s="110">
        <f>C31+C32</f>
        <v>0</v>
      </c>
      <c r="D30" s="111" t="s">
        <v>30</v>
      </c>
      <c r="E30" s="110">
        <f>E31+E32</f>
        <v>0</v>
      </c>
      <c r="F30" s="261"/>
      <c r="G30" s="103"/>
      <c r="H30" s="262"/>
      <c r="I30" s="110">
        <f>I31+I32</f>
        <v>0</v>
      </c>
      <c r="J30" s="111" t="s">
        <v>30</v>
      </c>
      <c r="K30" s="110">
        <f>K31+K32</f>
        <v>0</v>
      </c>
      <c r="L30" s="263"/>
      <c r="M30" s="103"/>
      <c r="N30" s="262"/>
      <c r="O30" s="110">
        <f>O31+O32</f>
        <v>0</v>
      </c>
      <c r="P30" s="111" t="s">
        <v>30</v>
      </c>
      <c r="Q30" s="110">
        <f>Q31+Q32</f>
        <v>0</v>
      </c>
      <c r="R30" s="256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>
      <c r="A31" s="259"/>
      <c r="B31" s="113" t="s">
        <v>43</v>
      </c>
      <c r="C31" s="114"/>
      <c r="D31" s="115"/>
      <c r="E31" s="114"/>
      <c r="F31" s="116" t="s">
        <v>56</v>
      </c>
      <c r="G31" s="103"/>
      <c r="H31" s="116" t="s">
        <v>37</v>
      </c>
      <c r="I31" s="114"/>
      <c r="J31" s="115"/>
      <c r="K31" s="114"/>
      <c r="L31" s="116" t="s">
        <v>38</v>
      </c>
      <c r="M31" s="103"/>
      <c r="N31" s="116" t="s">
        <v>42</v>
      </c>
      <c r="O31" s="114"/>
      <c r="P31" s="115"/>
      <c r="Q31" s="114"/>
      <c r="R31" s="118" t="s">
        <v>48</v>
      </c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ht="13.6" thickBot="1">
      <c r="A32" s="259"/>
      <c r="B32" s="119" t="s">
        <v>45</v>
      </c>
      <c r="C32" s="120"/>
      <c r="D32" s="121"/>
      <c r="E32" s="120"/>
      <c r="F32" s="122" t="s">
        <v>34</v>
      </c>
      <c r="G32" s="123"/>
      <c r="H32" s="122" t="s">
        <v>51</v>
      </c>
      <c r="I32" s="120"/>
      <c r="J32" s="121"/>
      <c r="K32" s="120"/>
      <c r="L32" s="122" t="s">
        <v>32</v>
      </c>
      <c r="M32" s="123"/>
      <c r="N32" s="122" t="s">
        <v>49</v>
      </c>
      <c r="O32" s="120"/>
      <c r="P32" s="121"/>
      <c r="Q32" s="120"/>
      <c r="R32" s="124" t="s">
        <v>39</v>
      </c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ht="13.6" thickBot="1">
      <c r="A33" s="127"/>
      <c r="B33" s="103"/>
      <c r="C33" s="103"/>
      <c r="D33" s="103"/>
      <c r="E33" s="103"/>
      <c r="F33" s="103"/>
      <c r="G33" s="103"/>
      <c r="H33" s="103"/>
      <c r="I33" s="103"/>
      <c r="J33" s="103"/>
      <c r="K33" s="128"/>
      <c r="L33" s="129"/>
      <c r="M33" s="103"/>
      <c r="N33" s="103"/>
      <c r="O33" s="103"/>
      <c r="P33" s="103"/>
      <c r="Q33" s="103"/>
      <c r="R33" s="129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27" customHeight="1" thickBot="1">
      <c r="A34" s="259" t="s">
        <v>12</v>
      </c>
      <c r="B34" s="260" t="str">
        <f>AU5</f>
        <v>Jung Jindra+Kaplan Milan</v>
      </c>
      <c r="C34" s="104">
        <f>IF(C35=0,0,IF(C36=E36,0.5,IF(C36&gt;E36,1,0))+IF(C37=E37,0.5,IF(C37&gt;E37,1,0))+IF(C35=E35,1,IF(C35&gt;E35,2,0)))</f>
        <v>0</v>
      </c>
      <c r="D34" s="105" t="s">
        <v>29</v>
      </c>
      <c r="E34" s="104">
        <f>IF(E35=0,0,IF(E36=C36,0.5,IF(E36&gt;C36,1,0))+IF(E37=C37,0.5,IF(E37&gt;C37,1,0))+IF(E35=C35,1,IF(E35&gt;C35,2,0)))</f>
        <v>0</v>
      </c>
      <c r="F34" s="261" t="str">
        <f>AO5</f>
        <v>Orság Karel+Orságová Jana</v>
      </c>
      <c r="G34" s="106"/>
      <c r="H34" s="262" t="str">
        <f>AM5</f>
        <v>Vilášek Stanislav+Schindler Radek</v>
      </c>
      <c r="I34" s="104">
        <f>IF(I35=0,0,IF(I36=K36,0.5,IF(I36&gt;K36,1,0))+IF(I37=K37,0.5,IF(I37&gt;K37,1,0))+IF(I35=K35,1,IF(I35&gt;K35,2,0)))</f>
        <v>0</v>
      </c>
      <c r="J34" s="105" t="s">
        <v>29</v>
      </c>
      <c r="K34" s="104">
        <f>IF(K35=0,0,IF(K36=I36,0.5,IF(K36&gt;I36,1,0))+IF(K37=I37,0.5,IF(K37&gt;I37,1,0))+IF(K35=I35,1,IF(K35&gt;I35,2,0)))</f>
        <v>0</v>
      </c>
      <c r="L34" s="263" t="str">
        <f>AS5</f>
        <v>Mihulka Josef+Michalcsak Silvester</v>
      </c>
      <c r="M34" s="106"/>
      <c r="N34" s="262" t="str">
        <f>AQ5</f>
        <v>Klusáček Jirka+Klusáčková Dana</v>
      </c>
      <c r="O34" s="104">
        <f>IF(O35=0,0,IF(O36=Q36,0.5,IF(O36&gt;Q36,1,0))+IF(O37=Q37,0.5,IF(O37&gt;Q37,1,0))+IF(O35=Q35,1,IF(O35&gt;Q35,2,0)))</f>
        <v>0</v>
      </c>
      <c r="P34" s="105" t="s">
        <v>29</v>
      </c>
      <c r="Q34" s="104">
        <f>IF(Q35=0,0,IF(Q36=O36,0.5,IF(Q36&gt;O36,1,0))+IF(Q37=O37,0.5,IF(Q37&gt;O37,1,0))+IF(Q35=O35,1,IF(Q35&gt;O35,2,0)))</f>
        <v>0</v>
      </c>
      <c r="R34" s="256" t="str">
        <f>AK5</f>
        <v>Kružberský Ladislav+Filip Ladislav</v>
      </c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>
      <c r="A35" s="259"/>
      <c r="B35" s="260"/>
      <c r="C35" s="110">
        <f>C36+C37</f>
        <v>0</v>
      </c>
      <c r="D35" s="111" t="s">
        <v>30</v>
      </c>
      <c r="E35" s="110">
        <f>E36+E37</f>
        <v>0</v>
      </c>
      <c r="F35" s="261"/>
      <c r="G35" s="103"/>
      <c r="H35" s="262"/>
      <c r="I35" s="110">
        <f>I36+I37</f>
        <v>0</v>
      </c>
      <c r="J35" s="111" t="s">
        <v>30</v>
      </c>
      <c r="K35" s="110">
        <f>K36+K37</f>
        <v>0</v>
      </c>
      <c r="L35" s="263"/>
      <c r="M35" s="103"/>
      <c r="N35" s="262"/>
      <c r="O35" s="110">
        <f>O36+O37</f>
        <v>0</v>
      </c>
      <c r="P35" s="111" t="s">
        <v>30</v>
      </c>
      <c r="Q35" s="110">
        <f>Q36+Q37</f>
        <v>0</v>
      </c>
      <c r="R35" s="256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>
      <c r="A36" s="259"/>
      <c r="B36" s="137" t="s">
        <v>44</v>
      </c>
      <c r="C36" s="114"/>
      <c r="D36" s="115"/>
      <c r="E36" s="114"/>
      <c r="F36" s="116" t="s">
        <v>38</v>
      </c>
      <c r="G36" s="103"/>
      <c r="H36" s="116" t="s">
        <v>69</v>
      </c>
      <c r="I36" s="114"/>
      <c r="J36" s="115"/>
      <c r="K36" s="114"/>
      <c r="L36" s="116" t="s">
        <v>37</v>
      </c>
      <c r="M36" s="103"/>
      <c r="N36" s="116" t="s">
        <v>48</v>
      </c>
      <c r="O36" s="114"/>
      <c r="P36" s="115"/>
      <c r="Q36" s="114"/>
      <c r="R36" s="138" t="s">
        <v>56</v>
      </c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ht="13.6" thickBot="1">
      <c r="A37" s="259"/>
      <c r="B37" s="119" t="s">
        <v>46</v>
      </c>
      <c r="C37" s="120"/>
      <c r="D37" s="121"/>
      <c r="E37" s="120"/>
      <c r="F37" s="122" t="s">
        <v>32</v>
      </c>
      <c r="G37" s="123"/>
      <c r="H37" s="122" t="s">
        <v>50</v>
      </c>
      <c r="I37" s="120"/>
      <c r="J37" s="121"/>
      <c r="K37" s="120"/>
      <c r="L37" s="122" t="s">
        <v>51</v>
      </c>
      <c r="M37" s="123"/>
      <c r="N37" s="122" t="s">
        <v>39</v>
      </c>
      <c r="O37" s="120"/>
      <c r="P37" s="121"/>
      <c r="Q37" s="120"/>
      <c r="R37" s="139" t="s">
        <v>34</v>
      </c>
      <c r="S37" s="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ht="13.6" thickBot="1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29"/>
      <c r="M38" s="103"/>
      <c r="N38" s="103"/>
      <c r="O38" s="103"/>
      <c r="P38" s="103"/>
      <c r="Q38" s="103"/>
      <c r="R38" s="129"/>
      <c r="S38" s="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23.3" customHeight="1" thickBot="1">
      <c r="A39" s="259" t="s">
        <v>13</v>
      </c>
      <c r="B39" s="260" t="str">
        <f>AW5</f>
        <v>Pazděra Jaroslav+Müller  Vladimír</v>
      </c>
      <c r="C39" s="104">
        <f>IF(C40=0,0,IF(C41=E41,0.5,IF(C41&gt;E41,1,0))+IF(C42=E42,0.5,IF(C42&gt;E42,1,0))+IF(C40=E40,1,IF(C40&gt;E40,2,0)))</f>
        <v>0</v>
      </c>
      <c r="D39" s="105" t="s">
        <v>29</v>
      </c>
      <c r="E39" s="104">
        <f>IF(E40=0,0,IF(E41=C41,0.5,IF(E41&gt;C41,1,0))+IF(E42=C42,0.5,IF(E42&gt;C42,1,0))+IF(E40=C40,1,IF(E40&gt;C40,2,0)))</f>
        <v>0</v>
      </c>
      <c r="F39" s="261" t="str">
        <f>AS5</f>
        <v>Mihulka Josef+Michalcsak Silvester</v>
      </c>
      <c r="G39" s="106"/>
      <c r="H39" s="262" t="str">
        <f>AO5</f>
        <v>Orság Karel+Orságová Jana</v>
      </c>
      <c r="I39" s="104">
        <f>IF(I40=0,0,IF(I41=K41,0.5,IF(I41&gt;K41,1,0))+IF(I42=K42,0.5,IF(I42&gt;K42,1,0))+IF(I40=K40,1,IF(I40&gt;K40,2,0)))</f>
        <v>0</v>
      </c>
      <c r="J39" s="105" t="s">
        <v>29</v>
      </c>
      <c r="K39" s="104">
        <f>IF(K40=0,0,IF(K41=I41,0.5,IF(K41&gt;I41,1,0))+IF(K42=I42,0.5,IF(K42&gt;I42,1,0))+IF(K40=I40,1,IF(K40&gt;I40,2,0)))</f>
        <v>0</v>
      </c>
      <c r="L39" s="263" t="str">
        <f>AY5</f>
        <v>Kičmer Vojta+Kičmer Tomáš</v>
      </c>
      <c r="M39" s="106"/>
      <c r="N39" s="262" t="str">
        <f>AU5</f>
        <v>Jung Jindra+Kaplan Milan</v>
      </c>
      <c r="O39" s="104">
        <f>IF(O40=0,0,IF(O41=Q41,0.5,IF(O41&gt;Q41,1,0))+IF(O42=Q42,0.5,IF(O42&gt;Q42,1,0))+IF(O40=Q40,1,IF(O40&gt;Q40,2,0)))</f>
        <v>0</v>
      </c>
      <c r="P39" s="105" t="s">
        <v>29</v>
      </c>
      <c r="Q39" s="104">
        <f>IF(Q40=0,0,IF(Q41=O41,0.5,IF(Q41&gt;O41,1,0))+IF(Q42=O42,0.5,IF(Q42&gt;O42,1,0))+IF(Q40=O40,1,IF(Q40&gt;O40,2,0)))</f>
        <v>0</v>
      </c>
      <c r="R39" s="256" t="str">
        <f>AM5</f>
        <v>Vilášek Stanislav+Schindler Radek</v>
      </c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>
      <c r="A40" s="259"/>
      <c r="B40" s="260"/>
      <c r="C40" s="110">
        <f>C41+C42</f>
        <v>0</v>
      </c>
      <c r="D40" s="111" t="s">
        <v>30</v>
      </c>
      <c r="E40" s="110">
        <f>E41+E42</f>
        <v>0</v>
      </c>
      <c r="F40" s="261"/>
      <c r="G40" s="103"/>
      <c r="H40" s="262"/>
      <c r="I40" s="110">
        <f>I41+I42</f>
        <v>0</v>
      </c>
      <c r="J40" s="111" t="s">
        <v>30</v>
      </c>
      <c r="K40" s="110">
        <f>K41+K42</f>
        <v>0</v>
      </c>
      <c r="L40" s="263"/>
      <c r="M40" s="103"/>
      <c r="N40" s="262"/>
      <c r="O40" s="110">
        <f>O41+O42</f>
        <v>0</v>
      </c>
      <c r="P40" s="111" t="s">
        <v>30</v>
      </c>
      <c r="Q40" s="110">
        <f>Q41+Q42</f>
        <v>0</v>
      </c>
      <c r="R40" s="256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>
      <c r="A41" s="259"/>
      <c r="B41" s="113" t="s">
        <v>42</v>
      </c>
      <c r="C41" s="114"/>
      <c r="D41" s="115"/>
      <c r="E41" s="114"/>
      <c r="F41" s="116" t="s">
        <v>37</v>
      </c>
      <c r="G41" s="103"/>
      <c r="H41" s="116" t="s">
        <v>38</v>
      </c>
      <c r="I41" s="114"/>
      <c r="J41" s="115"/>
      <c r="K41" s="114"/>
      <c r="L41" s="116" t="s">
        <v>43</v>
      </c>
      <c r="M41" s="103"/>
      <c r="N41" s="117" t="s">
        <v>44</v>
      </c>
      <c r="O41" s="114"/>
      <c r="P41" s="115"/>
      <c r="Q41" s="114"/>
      <c r="R41" s="118" t="s">
        <v>67</v>
      </c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3.6" thickBot="1">
      <c r="A42" s="259"/>
      <c r="B42" s="119" t="s">
        <v>49</v>
      </c>
      <c r="C42" s="120"/>
      <c r="D42" s="121"/>
      <c r="E42" s="120"/>
      <c r="F42" s="122" t="s">
        <v>51</v>
      </c>
      <c r="G42" s="123"/>
      <c r="H42" s="122" t="s">
        <v>32</v>
      </c>
      <c r="I42" s="120"/>
      <c r="J42" s="121"/>
      <c r="K42" s="120"/>
      <c r="L42" s="122" t="s">
        <v>45</v>
      </c>
      <c r="M42" s="123"/>
      <c r="N42" s="122" t="s">
        <v>46</v>
      </c>
      <c r="O42" s="120"/>
      <c r="P42" s="121"/>
      <c r="Q42" s="120"/>
      <c r="R42" s="124" t="s">
        <v>50</v>
      </c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13.6" thickBot="1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40"/>
      <c r="M43" s="102"/>
      <c r="N43" s="102"/>
      <c r="O43" s="102"/>
      <c r="P43" s="102"/>
      <c r="Q43" s="102"/>
      <c r="R43" s="140"/>
      <c r="S43" s="10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23.3" customHeight="1" thickBot="1">
      <c r="A44" s="259" t="s">
        <v>22</v>
      </c>
      <c r="B44" s="260" t="str">
        <f>AS5</f>
        <v>Mihulka Josef+Michalcsak Silvester</v>
      </c>
      <c r="C44" s="104">
        <f>IF(C45=0,0,IF(C46=E46,0.5,IF(C46&gt;E46,1,0))+IF(C47=E47,0.5,IF(C47&gt;E47,1,0))+IF(C45=E45,1,IF(C45&gt;E45,2,0)))</f>
        <v>0</v>
      </c>
      <c r="D44" s="105" t="s">
        <v>29</v>
      </c>
      <c r="E44" s="104">
        <f>IF(E45=0,0,IF(E46=C46,0.5,IF(E46&gt;C46,1,0))+IF(E47=C47,0.5,IF(E47&gt;C47,1,0))+IF(E45=C45,1,IF(E45&gt;C45,2,0)))</f>
        <v>0</v>
      </c>
      <c r="F44" s="261" t="str">
        <f>AQ5</f>
        <v>Klusáček Jirka+Klusáčková Dana</v>
      </c>
      <c r="G44" s="106"/>
      <c r="H44" s="262" t="str">
        <f>AW5</f>
        <v>Pazděra Jaroslav+Müller  Vladimír</v>
      </c>
      <c r="I44" s="104">
        <f>IF(I45=0,0,IF(I46=K46,0.5,IF(I46&gt;K46,1,0))+IF(I47=K47,0.5,IF(I47&gt;K47,1,0))+IF(I45=K45,1,IF(I45&gt;K45,2,0)))</f>
        <v>0</v>
      </c>
      <c r="J44" s="105" t="s">
        <v>29</v>
      </c>
      <c r="K44" s="104">
        <f>IF(K45=0,0,IF(K46=I46,0.5,IF(K46&gt;I46,1,0))+IF(K47=I47,0.5,IF(K47&gt;I47,1,0))+IF(K45=I45,1,IF(K45&gt;I45,2,0)))</f>
        <v>0</v>
      </c>
      <c r="L44" s="263" t="str">
        <f>AU5</f>
        <v>Jung Jindra+Kaplan Milan</v>
      </c>
      <c r="M44" s="106"/>
      <c r="N44" s="262" t="str">
        <f>AO5</f>
        <v>Orság Karel+Orságová Jana</v>
      </c>
      <c r="O44" s="104">
        <f>IF(O45=0,0,IF(O46=Q46,0.5,IF(O46&gt;Q46,1,0))+IF(O47=Q47,0.5,IF(O47&gt;Q47,1,0))+IF(O45=Q45,1,IF(O45&gt;Q45,2,0)))</f>
        <v>0</v>
      </c>
      <c r="P44" s="105" t="s">
        <v>29</v>
      </c>
      <c r="Q44" s="104">
        <f>IF(Q45=0,0,IF(Q46=O46,0.5,IF(Q46&gt;O46,1,0))+IF(Q47=O47,0.5,IF(Q47&gt;O47,1,0))+IF(Q45=O45,1,IF(Q45&gt;O45,2,0)))</f>
        <v>0</v>
      </c>
      <c r="R44" s="256" t="str">
        <f>AK5</f>
        <v>Kružberský Ladislav+Filip Ladislav</v>
      </c>
      <c r="S44" s="10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>
      <c r="A45" s="259"/>
      <c r="B45" s="260"/>
      <c r="C45" s="110">
        <f>C46+C47</f>
        <v>0</v>
      </c>
      <c r="D45" s="111" t="s">
        <v>30</v>
      </c>
      <c r="E45" s="110">
        <f>E46+E47</f>
        <v>0</v>
      </c>
      <c r="F45" s="261"/>
      <c r="G45" s="103"/>
      <c r="H45" s="262"/>
      <c r="I45" s="110">
        <f>I46+I47</f>
        <v>0</v>
      </c>
      <c r="J45" s="111" t="s">
        <v>30</v>
      </c>
      <c r="K45" s="110">
        <f>K46+K47</f>
        <v>0</v>
      </c>
      <c r="L45" s="263"/>
      <c r="M45" s="103"/>
      <c r="N45" s="262"/>
      <c r="O45" s="110">
        <f>O46+O47</f>
        <v>0</v>
      </c>
      <c r="P45" s="111" t="s">
        <v>30</v>
      </c>
      <c r="Q45" s="110">
        <f>Q46+Q47</f>
        <v>0</v>
      </c>
      <c r="R45" s="256"/>
      <c r="S45" s="10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>
      <c r="A46" s="259"/>
      <c r="B46" s="113" t="s">
        <v>37</v>
      </c>
      <c r="C46" s="114"/>
      <c r="D46" s="115"/>
      <c r="E46" s="114"/>
      <c r="F46" s="116" t="s">
        <v>48</v>
      </c>
      <c r="G46" s="103"/>
      <c r="H46" s="116" t="s">
        <v>42</v>
      </c>
      <c r="I46" s="114"/>
      <c r="J46" s="115"/>
      <c r="K46" s="114"/>
      <c r="L46" s="117" t="s">
        <v>44</v>
      </c>
      <c r="M46" s="103"/>
      <c r="N46" s="116" t="s">
        <v>38</v>
      </c>
      <c r="O46" s="114"/>
      <c r="P46" s="115"/>
      <c r="Q46" s="135"/>
      <c r="R46" s="118" t="s">
        <v>56</v>
      </c>
      <c r="S46" s="10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13.6" thickBot="1">
      <c r="A47" s="259"/>
      <c r="B47" s="119" t="s">
        <v>51</v>
      </c>
      <c r="C47" s="120"/>
      <c r="D47" s="121"/>
      <c r="E47" s="120"/>
      <c r="F47" s="122" t="s">
        <v>39</v>
      </c>
      <c r="G47" s="123"/>
      <c r="H47" s="122" t="s">
        <v>49</v>
      </c>
      <c r="I47" s="120"/>
      <c r="J47" s="121"/>
      <c r="K47" s="120"/>
      <c r="L47" s="122" t="s">
        <v>46</v>
      </c>
      <c r="M47" s="123"/>
      <c r="N47" s="122" t="s">
        <v>32</v>
      </c>
      <c r="O47" s="120"/>
      <c r="P47" s="121"/>
      <c r="Q47" s="136"/>
      <c r="R47" s="124" t="s">
        <v>34</v>
      </c>
      <c r="S47" s="10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13.6" thickBot="1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40"/>
      <c r="M48" s="102"/>
      <c r="N48" s="102"/>
      <c r="O48" s="102"/>
      <c r="P48" s="102"/>
      <c r="Q48" s="102"/>
      <c r="R48" s="140"/>
      <c r="S48" s="10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23.95" customHeight="1" thickBot="1">
      <c r="A49" s="259" t="s">
        <v>23</v>
      </c>
      <c r="B49" s="141"/>
      <c r="C49" s="104">
        <v>0</v>
      </c>
      <c r="D49" s="142" t="s">
        <v>29</v>
      </c>
      <c r="E49" s="104">
        <v>0</v>
      </c>
      <c r="F49" s="143"/>
      <c r="G49" s="144"/>
      <c r="H49" s="145"/>
      <c r="I49" s="104">
        <v>0</v>
      </c>
      <c r="J49" s="142" t="s">
        <v>29</v>
      </c>
      <c r="K49" s="104">
        <v>0</v>
      </c>
      <c r="L49" s="146"/>
      <c r="M49" s="106"/>
      <c r="N49" s="262" t="str">
        <f>AM5</f>
        <v>Vilášek Stanislav+Schindler Radek</v>
      </c>
      <c r="O49" s="104">
        <f>IF(O50=0,0,IF(O51=Q51,0.5,IF(O51&gt;Q51,1,0))+IF(O52=Q52,0.5,IF(O52&gt;Q52,1,0))+IF(O50=Q50,1,IF(O50&gt;Q50,2,0)))</f>
        <v>0</v>
      </c>
      <c r="P49" s="105" t="s">
        <v>29</v>
      </c>
      <c r="Q49" s="104">
        <f>IF(Q50=0,0,IF(Q51=O51,0.5,IF(Q51&gt;O51,1,0))+IF(Q52=O52,0.5,IF(Q52&gt;O52,1,0))+IF(Q50=O50,1,IF(Q50&gt;O50,2,0)))</f>
        <v>0</v>
      </c>
      <c r="R49" s="256" t="str">
        <f>AY5</f>
        <v>Kičmer Vojta+Kičmer Tomáš</v>
      </c>
      <c r="S49" s="10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>
      <c r="A50" s="259"/>
      <c r="B50" s="147"/>
      <c r="C50" s="148"/>
      <c r="D50" s="149" t="s">
        <v>30</v>
      </c>
      <c r="E50" s="148"/>
      <c r="F50" s="150"/>
      <c r="G50" s="151"/>
      <c r="H50" s="152"/>
      <c r="I50" s="148"/>
      <c r="J50" s="149" t="s">
        <v>30</v>
      </c>
      <c r="K50" s="148"/>
      <c r="L50" s="153"/>
      <c r="M50" s="103"/>
      <c r="N50" s="262"/>
      <c r="O50" s="110">
        <f>O51+O52</f>
        <v>0</v>
      </c>
      <c r="P50" s="111" t="s">
        <v>30</v>
      </c>
      <c r="Q50" s="110">
        <f>Q51+Q52</f>
        <v>0</v>
      </c>
      <c r="R50" s="256"/>
      <c r="S50" s="10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>
      <c r="A51" s="259"/>
      <c r="B51" s="154"/>
      <c r="C51" s="155"/>
      <c r="D51" s="156"/>
      <c r="E51" s="157"/>
      <c r="F51" s="158"/>
      <c r="G51" s="151"/>
      <c r="H51" s="159"/>
      <c r="I51" s="155"/>
      <c r="J51" s="156"/>
      <c r="K51" s="155"/>
      <c r="L51" s="160"/>
      <c r="M51" s="103"/>
      <c r="N51" s="116" t="s">
        <v>64</v>
      </c>
      <c r="O51" s="114"/>
      <c r="P51" s="115"/>
      <c r="Q51" s="114"/>
      <c r="R51" s="118" t="s">
        <v>43</v>
      </c>
      <c r="S51" s="10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9.05" thickBot="1">
      <c r="A52" s="259"/>
      <c r="B52" s="161"/>
      <c r="C52" s="162"/>
      <c r="D52" s="163"/>
      <c r="E52" s="164"/>
      <c r="F52" s="165"/>
      <c r="G52" s="166"/>
      <c r="H52" s="167"/>
      <c r="I52" s="162"/>
      <c r="J52" s="163"/>
      <c r="K52" s="162"/>
      <c r="L52" s="165"/>
      <c r="M52" s="123"/>
      <c r="N52" s="122" t="s">
        <v>50</v>
      </c>
      <c r="O52" s="120"/>
      <c r="P52" s="121"/>
      <c r="Q52" s="120"/>
      <c r="R52" s="124" t="s">
        <v>45</v>
      </c>
      <c r="S52" s="10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168"/>
      <c r="AM52" s="2"/>
      <c r="AN52" s="2"/>
      <c r="AO52" s="168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3.6" thickBo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2.75" customHeight="1" thickTop="1" thickBot="1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2"/>
      <c r="T56" s="2"/>
      <c r="U56" s="245" t="s">
        <v>0</v>
      </c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6" t="s">
        <v>1</v>
      </c>
      <c r="AL56" s="247" t="s">
        <v>2</v>
      </c>
      <c r="AM56" s="246" t="s">
        <v>3</v>
      </c>
      <c r="AN56" s="247" t="s">
        <v>4</v>
      </c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4.3" thickTop="1" thickBot="1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2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6"/>
      <c r="AL57" s="247"/>
      <c r="AM57" s="246"/>
      <c r="AN57" s="247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4.95" thickTop="1" thickBot="1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2"/>
      <c r="U58" s="4" t="s">
        <v>5</v>
      </c>
      <c r="V58" s="5" t="s">
        <v>6</v>
      </c>
      <c r="W58" s="5" t="s">
        <v>7</v>
      </c>
      <c r="X58" s="5" t="s">
        <v>8</v>
      </c>
      <c r="Y58" s="5" t="s">
        <v>9</v>
      </c>
      <c r="Z58" s="5" t="s">
        <v>10</v>
      </c>
      <c r="AA58" s="5" t="s">
        <v>11</v>
      </c>
      <c r="AB58" s="5" t="s">
        <v>12</v>
      </c>
      <c r="AC58" s="5" t="s">
        <v>13</v>
      </c>
      <c r="AD58" s="5" t="s">
        <v>22</v>
      </c>
      <c r="AE58" s="5" t="s">
        <v>23</v>
      </c>
      <c r="AF58" s="5" t="s">
        <v>24</v>
      </c>
      <c r="AG58" s="5" t="s">
        <v>25</v>
      </c>
      <c r="AH58" s="5" t="s">
        <v>26</v>
      </c>
      <c r="AI58" s="5" t="s">
        <v>27</v>
      </c>
      <c r="AJ58" s="5" t="s">
        <v>28</v>
      </c>
      <c r="AK58" s="246"/>
      <c r="AL58" s="247"/>
      <c r="AM58" s="246"/>
      <c r="AN58" s="247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4.3" thickTop="1" thickBot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2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27.85" thickTop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2"/>
      <c r="U60" s="12" t="str">
        <f>AK5</f>
        <v>Kružberský Ladislav+Filip Ladislav</v>
      </c>
      <c r="V60" s="30">
        <f>C5</f>
        <v>0</v>
      </c>
      <c r="W60" s="31"/>
      <c r="X60" s="32">
        <f>O15</f>
        <v>0</v>
      </c>
      <c r="Y60" s="32">
        <f>I20</f>
        <v>0</v>
      </c>
      <c r="Z60" s="32">
        <f>K25</f>
        <v>0</v>
      </c>
      <c r="AA60" s="32">
        <f>E30</f>
        <v>0</v>
      </c>
      <c r="AB60" s="33">
        <f>Q35</f>
        <v>0</v>
      </c>
      <c r="AC60" s="31"/>
      <c r="AD60" s="34">
        <f>Q45</f>
        <v>0</v>
      </c>
      <c r="AE60" s="35"/>
      <c r="AF60" s="36"/>
      <c r="AG60" s="36"/>
      <c r="AH60" s="36"/>
      <c r="AI60" s="36"/>
      <c r="AJ60" s="37"/>
      <c r="AK60" s="38">
        <f t="shared" ref="AK60:AK67" si="0">SUM(V60:AJ60)</f>
        <v>0</v>
      </c>
      <c r="AL60" s="169" t="str">
        <f t="shared" ref="AL60:AL67" si="1">IF(AK60=0,"",AK60/COUNTIF(V60:AE60,"&gt;1"))</f>
        <v/>
      </c>
      <c r="AM60" s="39" t="str">
        <f>IF(AK60=0,"",C4+O14+I19+K24+E29+Q34+Q44)</f>
        <v/>
      </c>
      <c r="AN60" s="170" t="str">
        <f t="shared" ref="AN60:AN67" si="2">IF(AM60="","",RANK(AM60,$AM$60:$AM$67))</f>
        <v/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27.2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2"/>
      <c r="U61" s="18" t="str">
        <f>AM5</f>
        <v>Vilášek Stanislav+Schindler Radek</v>
      </c>
      <c r="V61" s="41">
        <f>E5</f>
        <v>0</v>
      </c>
      <c r="W61" s="42">
        <f>O10</f>
        <v>0</v>
      </c>
      <c r="X61" s="42">
        <f>K15</f>
        <v>0</v>
      </c>
      <c r="Y61" s="43"/>
      <c r="Z61" s="42">
        <f>E25</f>
        <v>0</v>
      </c>
      <c r="AA61" s="43"/>
      <c r="AB61" s="44">
        <f>I35</f>
        <v>0</v>
      </c>
      <c r="AC61" s="45">
        <f>Q40</f>
        <v>0</v>
      </c>
      <c r="AD61" s="43"/>
      <c r="AE61" s="46">
        <f>O50</f>
        <v>0</v>
      </c>
      <c r="AF61" s="47"/>
      <c r="AG61" s="47"/>
      <c r="AH61" s="47"/>
      <c r="AI61" s="47"/>
      <c r="AJ61" s="48"/>
      <c r="AK61" s="49">
        <f t="shared" si="0"/>
        <v>0</v>
      </c>
      <c r="AL61" s="171" t="str">
        <f t="shared" si="1"/>
        <v/>
      </c>
      <c r="AM61" s="50" t="str">
        <f>IF(AK61=0,"",E4+O9+K14+E24+I34+Q39+O49)</f>
        <v/>
      </c>
      <c r="AN61" s="175" t="str">
        <f t="shared" si="2"/>
        <v/>
      </c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27.2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8" t="str">
        <f>AO5</f>
        <v>Orság Karel+Orságová Jana</v>
      </c>
      <c r="V62" s="41">
        <f>I5</f>
        <v>0</v>
      </c>
      <c r="W62" s="42">
        <f>Q10</f>
        <v>0</v>
      </c>
      <c r="X62" s="43"/>
      <c r="Y62" s="42">
        <f>C20</f>
        <v>0</v>
      </c>
      <c r="Z62" s="43"/>
      <c r="AA62" s="42">
        <f>K30</f>
        <v>0</v>
      </c>
      <c r="AB62" s="44">
        <f>E35</f>
        <v>0</v>
      </c>
      <c r="AC62" s="45">
        <f>I40</f>
        <v>0</v>
      </c>
      <c r="AD62" s="45">
        <f>O45</f>
        <v>0</v>
      </c>
      <c r="AE62" s="52"/>
      <c r="AF62" s="47"/>
      <c r="AG62" s="47"/>
      <c r="AH62" s="47"/>
      <c r="AI62" s="47"/>
      <c r="AJ62" s="48"/>
      <c r="AK62" s="49">
        <f t="shared" si="0"/>
        <v>0</v>
      </c>
      <c r="AL62" s="171" t="str">
        <f t="shared" si="1"/>
        <v/>
      </c>
      <c r="AM62" s="50" t="str">
        <f>IF(AK62=0,"",I4+Q9+C19+K29+E34+I39+O44)</f>
        <v/>
      </c>
      <c r="AN62" s="175" t="str">
        <f t="shared" si="2"/>
        <v/>
      </c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27.2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8" t="str">
        <f>AQ5</f>
        <v>Klusáček Jirka+Klusáčková Dana</v>
      </c>
      <c r="V63" s="41">
        <f>K5</f>
        <v>0</v>
      </c>
      <c r="W63" s="42">
        <f>C10</f>
        <v>0</v>
      </c>
      <c r="X63" s="42">
        <f>I15</f>
        <v>0</v>
      </c>
      <c r="Y63" s="43"/>
      <c r="Z63" s="42">
        <f>O25</f>
        <v>0</v>
      </c>
      <c r="AA63" s="42">
        <f>Q30</f>
        <v>0</v>
      </c>
      <c r="AB63" s="44">
        <f>O35</f>
        <v>0</v>
      </c>
      <c r="AC63" s="43"/>
      <c r="AD63" s="45">
        <f>E45</f>
        <v>0</v>
      </c>
      <c r="AE63" s="52"/>
      <c r="AF63" s="47"/>
      <c r="AG63" s="47"/>
      <c r="AH63" s="47"/>
      <c r="AI63" s="47"/>
      <c r="AJ63" s="48"/>
      <c r="AK63" s="49">
        <f t="shared" si="0"/>
        <v>0</v>
      </c>
      <c r="AL63" s="171" t="str">
        <f t="shared" si="1"/>
        <v/>
      </c>
      <c r="AM63" s="50" t="str">
        <f>IF(AK63=0,"",K4+C9+I14+O24+Q29+O34+E44)</f>
        <v/>
      </c>
      <c r="AN63" s="175" t="str">
        <f t="shared" si="2"/>
        <v/>
      </c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27.2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9" t="str">
        <f>AS5</f>
        <v>Mihulka Josef+Michalcsak Silvester</v>
      </c>
      <c r="V64" s="41">
        <f>Q5</f>
        <v>0</v>
      </c>
      <c r="W64" s="43"/>
      <c r="X64" s="42">
        <f>C15</f>
        <v>0</v>
      </c>
      <c r="Y64" s="42">
        <f>K20</f>
        <v>0</v>
      </c>
      <c r="Z64" s="43"/>
      <c r="AA64" s="42">
        <f>I30</f>
        <v>0</v>
      </c>
      <c r="AB64" s="44">
        <f>K35</f>
        <v>0</v>
      </c>
      <c r="AC64" s="45">
        <f>E40</f>
        <v>0</v>
      </c>
      <c r="AD64" s="45">
        <f>C45</f>
        <v>0</v>
      </c>
      <c r="AE64" s="52"/>
      <c r="AF64" s="47"/>
      <c r="AG64" s="47"/>
      <c r="AH64" s="47"/>
      <c r="AI64" s="47"/>
      <c r="AJ64" s="48"/>
      <c r="AK64" s="49">
        <f t="shared" si="0"/>
        <v>0</v>
      </c>
      <c r="AL64" s="171" t="str">
        <f t="shared" si="1"/>
        <v/>
      </c>
      <c r="AM64" s="50" t="str">
        <f>IF(AK64=0,"",Q4+C14+K19+I29+K34+E39+C44)</f>
        <v/>
      </c>
      <c r="AN64" s="175" t="str">
        <f t="shared" si="2"/>
        <v/>
      </c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27.2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20" t="str">
        <f>AU5</f>
        <v>Jung Jindra+Kaplan Milan</v>
      </c>
      <c r="V65" s="41">
        <f>O5</f>
        <v>0</v>
      </c>
      <c r="W65" s="42">
        <f>E10</f>
        <v>0</v>
      </c>
      <c r="X65" s="43"/>
      <c r="Y65" s="42">
        <f>Q20</f>
        <v>0</v>
      </c>
      <c r="Z65" s="42">
        <f>I25</f>
        <v>0</v>
      </c>
      <c r="AA65" s="43"/>
      <c r="AB65" s="44">
        <f>C35</f>
        <v>0</v>
      </c>
      <c r="AC65" s="45">
        <f>O40</f>
        <v>0</v>
      </c>
      <c r="AD65" s="45">
        <f>K45</f>
        <v>0</v>
      </c>
      <c r="AE65" s="52"/>
      <c r="AF65" s="47"/>
      <c r="AG65" s="47"/>
      <c r="AH65" s="47"/>
      <c r="AI65" s="47"/>
      <c r="AJ65" s="48"/>
      <c r="AK65" s="49">
        <f t="shared" si="0"/>
        <v>0</v>
      </c>
      <c r="AL65" s="171" t="str">
        <f t="shared" si="1"/>
        <v/>
      </c>
      <c r="AM65" s="50" t="str">
        <f>IF(AK65=0,"",O4+E9+Q19+I24+C34+O39+K44)</f>
        <v/>
      </c>
      <c r="AN65" s="175" t="str">
        <f t="shared" si="2"/>
        <v/>
      </c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27.2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20" t="str">
        <f>AW5</f>
        <v>Pazděra Jaroslav+Müller  Vladimír</v>
      </c>
      <c r="V66" s="53"/>
      <c r="W66" s="42">
        <f>K10</f>
        <v>0</v>
      </c>
      <c r="X66" s="42">
        <f>Q15</f>
        <v>0</v>
      </c>
      <c r="Y66" s="42">
        <f>E20</f>
        <v>0</v>
      </c>
      <c r="Z66" s="42">
        <f>C25</f>
        <v>0</v>
      </c>
      <c r="AA66" s="42">
        <f>O30</f>
        <v>0</v>
      </c>
      <c r="AB66" s="54"/>
      <c r="AC66" s="45">
        <f>C40</f>
        <v>0</v>
      </c>
      <c r="AD66" s="45">
        <f>I45</f>
        <v>0</v>
      </c>
      <c r="AE66" s="52"/>
      <c r="AF66" s="47"/>
      <c r="AG66" s="47"/>
      <c r="AH66" s="47"/>
      <c r="AI66" s="47"/>
      <c r="AJ66" s="48"/>
      <c r="AK66" s="55">
        <f t="shared" si="0"/>
        <v>0</v>
      </c>
      <c r="AL66" s="171" t="str">
        <f t="shared" si="1"/>
        <v/>
      </c>
      <c r="AM66" s="50" t="str">
        <f>IF(AK66=0,"",K9+Q14+E19+C24+O29+C39+I44)</f>
        <v/>
      </c>
      <c r="AN66" s="175" t="str">
        <f t="shared" si="2"/>
        <v/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27.85" thickBot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73" t="str">
        <f>AY5</f>
        <v>Kičmer Vojta+Kičmer Tomáš</v>
      </c>
      <c r="V67" s="56"/>
      <c r="W67" s="57">
        <f>I10</f>
        <v>0</v>
      </c>
      <c r="X67" s="57">
        <f>E15</f>
        <v>0</v>
      </c>
      <c r="Y67" s="57">
        <f>O20</f>
        <v>0</v>
      </c>
      <c r="Z67" s="57">
        <f>Q25</f>
        <v>0</v>
      </c>
      <c r="AA67" s="57">
        <f>C30</f>
        <v>0</v>
      </c>
      <c r="AB67" s="58"/>
      <c r="AC67" s="59">
        <f>K40</f>
        <v>0</v>
      </c>
      <c r="AD67" s="60"/>
      <c r="AE67" s="61">
        <f>Q50</f>
        <v>0</v>
      </c>
      <c r="AF67" s="62"/>
      <c r="AG67" s="62"/>
      <c r="AH67" s="62"/>
      <c r="AI67" s="62"/>
      <c r="AJ67" s="63"/>
      <c r="AK67" s="64">
        <f t="shared" si="0"/>
        <v>0</v>
      </c>
      <c r="AL67" s="174" t="str">
        <f t="shared" si="1"/>
        <v/>
      </c>
      <c r="AM67" s="65" t="str">
        <f>IF(AK67=0,"",I9+E14+O19+Q24+C29+K39+Q49)</f>
        <v/>
      </c>
      <c r="AN67" s="176" t="str">
        <f t="shared" si="2"/>
        <v/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3.6" thickTop="1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70" spans="1:51">
      <c r="AM70" s="1">
        <f>SUM(AM60:AM69)</f>
        <v>0</v>
      </c>
    </row>
  </sheetData>
  <sheetProtection selectLockedCells="1" selectUnlockedCells="1"/>
  <mergeCells count="81">
    <mergeCell ref="A49:A52"/>
    <mergeCell ref="N44:N45"/>
    <mergeCell ref="AM56:AM58"/>
    <mergeCell ref="AN56:AN58"/>
    <mergeCell ref="U59:AN59"/>
    <mergeCell ref="R44:R45"/>
    <mergeCell ref="N49:N50"/>
    <mergeCell ref="R49:R50"/>
    <mergeCell ref="U56:AJ57"/>
    <mergeCell ref="AK56:AK58"/>
    <mergeCell ref="AL56:AL58"/>
    <mergeCell ref="R34:R35"/>
    <mergeCell ref="A39:A42"/>
    <mergeCell ref="B39:B40"/>
    <mergeCell ref="F39:F40"/>
    <mergeCell ref="H39:H40"/>
    <mergeCell ref="L39:L40"/>
    <mergeCell ref="N39:N40"/>
    <mergeCell ref="R39:R40"/>
    <mergeCell ref="A34:A37"/>
    <mergeCell ref="B34:B35"/>
    <mergeCell ref="F34:F35"/>
    <mergeCell ref="H34:H35"/>
    <mergeCell ref="L34:L35"/>
    <mergeCell ref="N34:N35"/>
    <mergeCell ref="A44:A47"/>
    <mergeCell ref="B44:B45"/>
    <mergeCell ref="F44:F45"/>
    <mergeCell ref="H44:H45"/>
    <mergeCell ref="L44:L45"/>
    <mergeCell ref="L29:L30"/>
    <mergeCell ref="N29:N30"/>
    <mergeCell ref="R29:R30"/>
    <mergeCell ref="A24:A27"/>
    <mergeCell ref="B24:B25"/>
    <mergeCell ref="F24:F25"/>
    <mergeCell ref="H24:H25"/>
    <mergeCell ref="L24:L25"/>
    <mergeCell ref="N24:N25"/>
    <mergeCell ref="R24:R25"/>
    <mergeCell ref="A29:A32"/>
    <mergeCell ref="B29:B30"/>
    <mergeCell ref="F29:F30"/>
    <mergeCell ref="H29:H30"/>
    <mergeCell ref="R14:R15"/>
    <mergeCell ref="A19:A22"/>
    <mergeCell ref="B19:B20"/>
    <mergeCell ref="F19:F20"/>
    <mergeCell ref="H19:H20"/>
    <mergeCell ref="L19:L20"/>
    <mergeCell ref="N19:N20"/>
    <mergeCell ref="R19:R20"/>
    <mergeCell ref="A14:A17"/>
    <mergeCell ref="B14:B15"/>
    <mergeCell ref="AW5:AW6"/>
    <mergeCell ref="AY5:AY6"/>
    <mergeCell ref="R9:R10"/>
    <mergeCell ref="AK5:AK6"/>
    <mergeCell ref="AM5:AM6"/>
    <mergeCell ref="AO5:AO6"/>
    <mergeCell ref="N9:N10"/>
    <mergeCell ref="F14:F15"/>
    <mergeCell ref="H14:H15"/>
    <mergeCell ref="L14:L15"/>
    <mergeCell ref="N14:N15"/>
    <mergeCell ref="A9:A12"/>
    <mergeCell ref="B9:B10"/>
    <mergeCell ref="F9:F10"/>
    <mergeCell ref="H9:H10"/>
    <mergeCell ref="L9:L10"/>
    <mergeCell ref="A4:A7"/>
    <mergeCell ref="B4:B5"/>
    <mergeCell ref="F4:F5"/>
    <mergeCell ref="H4:H5"/>
    <mergeCell ref="L4:L5"/>
    <mergeCell ref="R4:R5"/>
    <mergeCell ref="AQ5:AQ6"/>
    <mergeCell ref="AS5:AS6"/>
    <mergeCell ref="AU5:AU6"/>
    <mergeCell ref="B2:R2"/>
    <mergeCell ref="N4:N5"/>
  </mergeCells>
  <dataValidations count="10">
    <dataValidation type="list" operator="equal" allowBlank="1" showInputMessage="1" showErrorMessage="1" sqref="F31">
      <formula1>AK7:AK10</formula1>
      <formula2>0</formula2>
    </dataValidation>
    <dataValidation type="list" operator="equal" allowBlank="1" showInputMessage="1" showErrorMessage="1" sqref="F32">
      <formula1>AK7:AK10</formula1>
      <formula2>0</formula2>
    </dataValidation>
    <dataValidation type="list" operator="equal" allowBlank="1" showInputMessage="1" showErrorMessage="1" sqref="F6:F7">
      <formula1>$AM$7:$AM$10</formula1>
      <formula2>0</formula2>
    </dataValidation>
    <dataValidation type="list" operator="equal" allowBlank="1" showInputMessage="1" showErrorMessage="1" sqref="H6:H7">
      <formula1>$AO$7:$AO$10</formula1>
      <formula2>0</formula2>
    </dataValidation>
    <dataValidation type="list" operator="equal" allowBlank="1" showInputMessage="1" showErrorMessage="1" sqref="L6:L7">
      <formula1>$AQ$7:$AQ$10</formula1>
      <formula2>0</formula2>
    </dataValidation>
    <dataValidation type="list" operator="equal" allowBlank="1" showInputMessage="1" showErrorMessage="1" sqref="N6:N7">
      <formula1>$AU$7:$AU$10</formula1>
      <formula2>0</formula2>
    </dataValidation>
    <dataValidation type="list" operator="equal" allowBlank="1" showInputMessage="1" showErrorMessage="1" sqref="R6:R7">
      <formula1>$AS$7:$AS$10</formula1>
      <formula2>0</formula2>
    </dataValidation>
    <dataValidation type="list" operator="equal" allowBlank="1" showInputMessage="1" showErrorMessage="1" sqref="H11:H12">
      <formula1>$AY$7:$AY$10</formula1>
      <formula2>0</formula2>
    </dataValidation>
    <dataValidation type="list" operator="equal" allowBlank="1" showInputMessage="1" showErrorMessage="1" sqref="L11:L12">
      <formula1>$AW$7:$AW$10</formula1>
      <formula2>0</formula2>
    </dataValidation>
    <dataValidation type="list" operator="equal" allowBlank="1" showInputMessage="1" showErrorMessage="1" sqref="H21:H22">
      <formula1>$AK$7:$AK$10</formula1>
      <formula2>0</formula2>
    </dataValidation>
  </dataValidations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4"/>
  <sheetViews>
    <sheetView topLeftCell="B1" zoomScale="110" zoomScaleNormal="110" workbookViewId="0">
      <selection activeCell="S13" sqref="S13"/>
    </sheetView>
  </sheetViews>
  <sheetFormatPr defaultColWidth="8.75" defaultRowHeight="12.9"/>
  <cols>
    <col min="1" max="1" width="6.75" style="212" customWidth="1"/>
    <col min="2" max="2" width="18.75" style="1" customWidth="1"/>
    <col min="3" max="3" width="1.25" style="1" customWidth="1"/>
    <col min="4" max="4" width="18.75" style="1" customWidth="1"/>
    <col min="5" max="5" width="1.75" style="1" customWidth="1"/>
    <col min="6" max="6" width="18.75" style="1" customWidth="1"/>
    <col min="7" max="7" width="1.25" style="1" customWidth="1"/>
    <col min="8" max="8" width="18.75" style="1" customWidth="1"/>
    <col min="9" max="9" width="1.75" style="1" customWidth="1"/>
    <col min="10" max="10" width="18.75" style="1" customWidth="1"/>
    <col min="11" max="11" width="1.25" style="1" customWidth="1"/>
    <col min="12" max="12" width="18.75" style="1" customWidth="1"/>
    <col min="13" max="14" width="0.625" style="1" customWidth="1"/>
    <col min="15" max="15" width="3.375" style="1" customWidth="1"/>
    <col min="16" max="16384" width="8.75" style="1"/>
  </cols>
  <sheetData>
    <row r="1" spans="1:17" ht="33.799999999999997" customHeight="1" thickTop="1" thickBot="1">
      <c r="A1" s="180"/>
      <c r="B1" s="283" t="s">
        <v>62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67"/>
      <c r="N1" s="67"/>
    </row>
    <row r="2" spans="1:17" ht="12.75" customHeight="1" thickTop="1" thickBot="1">
      <c r="A2" s="180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67"/>
      <c r="N2" s="67"/>
    </row>
    <row r="3" spans="1:17" ht="21.1" customHeight="1" thickTop="1" thickBot="1">
      <c r="A3" s="181"/>
      <c r="B3" s="285" t="s">
        <v>58</v>
      </c>
      <c r="C3" s="285"/>
      <c r="D3" s="285"/>
      <c r="E3" s="182"/>
      <c r="F3" s="286" t="s">
        <v>59</v>
      </c>
      <c r="G3" s="286"/>
      <c r="H3" s="286"/>
      <c r="I3" s="182"/>
      <c r="J3" s="287" t="s">
        <v>60</v>
      </c>
      <c r="K3" s="287"/>
      <c r="L3" s="287"/>
      <c r="M3" s="67"/>
      <c r="N3" s="67"/>
    </row>
    <row r="4" spans="1:17" s="191" customFormat="1" ht="41.95" customHeight="1">
      <c r="A4" s="183" t="s">
        <v>6</v>
      </c>
      <c r="B4" s="184" t="str">
        <f>'5.HD'!AK5</f>
        <v>Kružberský Ladislav+Filip Ladislav</v>
      </c>
      <c r="C4" s="185" t="s">
        <v>29</v>
      </c>
      <c r="D4" s="186" t="str">
        <f>'5.HD'!AM5</f>
        <v>Vilášek Stanislav+Schindler Radek</v>
      </c>
      <c r="E4" s="187"/>
      <c r="F4" s="186" t="str">
        <f>'5.HD'!H4:H5</f>
        <v>Orság Karel+Orságová Jana</v>
      </c>
      <c r="G4" s="188" t="s">
        <v>29</v>
      </c>
      <c r="H4" s="186" t="str">
        <f>'5.HD'!L4:L5</f>
        <v>Klusáček Jirka+Klusáčková Dana</v>
      </c>
      <c r="I4" s="187"/>
      <c r="J4" s="186" t="str">
        <f>'5.HD'!N4</f>
        <v>Jung Jindra+Kaplan Milan</v>
      </c>
      <c r="K4" s="188" t="s">
        <v>29</v>
      </c>
      <c r="L4" s="189" t="str">
        <f>'5.HD'!R4</f>
        <v>Mihulka Josef+Michalcsak Silvester</v>
      </c>
      <c r="M4" s="190"/>
      <c r="N4" s="190"/>
    </row>
    <row r="5" spans="1:17" s="191" customFormat="1" ht="41.95" customHeight="1">
      <c r="A5" s="192" t="s">
        <v>7</v>
      </c>
      <c r="B5" s="184" t="str">
        <f>'5.HD'!B9</f>
        <v>Klusáček Jirka+Klusáčková Dana</v>
      </c>
      <c r="C5" s="185" t="s">
        <v>29</v>
      </c>
      <c r="D5" s="186" t="str">
        <f>'5.HD'!F9</f>
        <v>Jung Jindra+Kaplan Milan</v>
      </c>
      <c r="E5" s="193"/>
      <c r="F5" s="186" t="str">
        <f>'5.HD'!H14</f>
        <v>Klusáček Jirka+Klusáčková Dana</v>
      </c>
      <c r="G5" s="185" t="s">
        <v>29</v>
      </c>
      <c r="H5" s="186" t="str">
        <f>'5.HD'!L9</f>
        <v>Pazděra Jaroslav+Müller  Vladimír</v>
      </c>
      <c r="I5" s="193"/>
      <c r="J5" s="186" t="str">
        <f>'5.HD'!N9</f>
        <v>Vilášek Stanislav+Schindler Radek</v>
      </c>
      <c r="K5" s="185" t="s">
        <v>29</v>
      </c>
      <c r="L5" s="189" t="str">
        <f>'5.HD'!R9</f>
        <v>Orság Karel+Orságová Jana</v>
      </c>
      <c r="M5" s="190"/>
      <c r="N5" s="190"/>
      <c r="Q5" s="194"/>
    </row>
    <row r="6" spans="1:17" s="191" customFormat="1" ht="41.95" customHeight="1">
      <c r="A6" s="192" t="s">
        <v>8</v>
      </c>
      <c r="B6" s="184" t="str">
        <f>'5.HD'!B14</f>
        <v>Mihulka Josef+Michalcsak Silvester</v>
      </c>
      <c r="C6" s="195" t="s">
        <v>29</v>
      </c>
      <c r="D6" s="186" t="str">
        <f>'5.HD'!F14</f>
        <v>Kičmer Vojta+Kičmer Tomáš</v>
      </c>
      <c r="E6" s="196"/>
      <c r="F6" s="186" t="str">
        <f>'5.HD'!H14</f>
        <v>Klusáček Jirka+Klusáčková Dana</v>
      </c>
      <c r="G6" s="195" t="s">
        <v>29</v>
      </c>
      <c r="H6" s="186" t="str">
        <f>'5.HD'!L14</f>
        <v>Vilášek Stanislav+Schindler Radek</v>
      </c>
      <c r="I6" s="196"/>
      <c r="J6" s="186" t="str">
        <f>'5.HD'!N14</f>
        <v>Kružberský Ladislav+Filip Ladislav</v>
      </c>
      <c r="K6" s="195" t="s">
        <v>29</v>
      </c>
      <c r="L6" s="189" t="str">
        <f>'5.HD'!R14</f>
        <v>Pazděra Jaroslav+Müller  Vladimír</v>
      </c>
      <c r="M6" s="190"/>
      <c r="N6" s="190"/>
    </row>
    <row r="7" spans="1:17" s="191" customFormat="1" ht="41.95" customHeight="1">
      <c r="A7" s="192" t="s">
        <v>9</v>
      </c>
      <c r="B7" s="184" t="str">
        <f>'5.HD'!B19</f>
        <v>Orság Karel+Orságová Jana</v>
      </c>
      <c r="C7" s="195" t="s">
        <v>29</v>
      </c>
      <c r="D7" s="186" t="str">
        <f>'5.HD'!F19</f>
        <v>Pazděra Jaroslav+Müller  Vladimír</v>
      </c>
      <c r="E7" s="196"/>
      <c r="F7" s="186" t="str">
        <f>'5.HD'!H19</f>
        <v>Kružberský Ladislav+Filip Ladislav</v>
      </c>
      <c r="G7" s="195" t="s">
        <v>29</v>
      </c>
      <c r="H7" s="186" t="str">
        <f>'5.HD'!L19</f>
        <v>Mihulka Josef+Michalcsak Silvester</v>
      </c>
      <c r="I7" s="196"/>
      <c r="J7" s="186" t="str">
        <f>'5.HD'!N19</f>
        <v>Kičmer Vojta+Kičmer Tomáš</v>
      </c>
      <c r="K7" s="195" t="s">
        <v>29</v>
      </c>
      <c r="L7" s="189" t="str">
        <f>'5.HD'!R19</f>
        <v>Jung Jindra+Kaplan Milan</v>
      </c>
      <c r="M7" s="190"/>
      <c r="N7" s="190"/>
    </row>
    <row r="8" spans="1:17" s="191" customFormat="1" ht="41.95" customHeight="1">
      <c r="A8" s="192" t="s">
        <v>10</v>
      </c>
      <c r="B8" s="184" t="str">
        <f>'5.HD'!B24</f>
        <v>Pazděra Jaroslav+Müller  Vladimír</v>
      </c>
      <c r="C8" s="195" t="s">
        <v>29</v>
      </c>
      <c r="D8" s="186" t="str">
        <f>'5.HD'!F24</f>
        <v>Vilášek Stanislav+Schindler Radek</v>
      </c>
      <c r="E8" s="196"/>
      <c r="F8" s="186" t="str">
        <f>'5.HD'!H24</f>
        <v>Jung Jindra+Kaplan Milan</v>
      </c>
      <c r="G8" s="195" t="s">
        <v>29</v>
      </c>
      <c r="H8" s="186" t="str">
        <f>'5.HD'!L24</f>
        <v>Kružberský Ladislav+Filip Ladislav</v>
      </c>
      <c r="I8" s="196"/>
      <c r="J8" s="186" t="str">
        <f>'5.HD'!N24</f>
        <v>Klusáček Jirka+Klusáčková Dana</v>
      </c>
      <c r="K8" s="195" t="s">
        <v>29</v>
      </c>
      <c r="L8" s="189" t="str">
        <f>'5.HD'!R24</f>
        <v>Kičmer Vojta+Kičmer Tomáš</v>
      </c>
      <c r="M8" s="190"/>
      <c r="N8" s="190"/>
    </row>
    <row r="9" spans="1:17" s="191" customFormat="1" ht="41.95" customHeight="1">
      <c r="A9" s="192" t="s">
        <v>11</v>
      </c>
      <c r="B9" s="184" t="str">
        <f>'5.HD'!B29</f>
        <v>Kičmer Vojta+Kičmer Tomáš</v>
      </c>
      <c r="C9" s="195" t="s">
        <v>29</v>
      </c>
      <c r="D9" s="186" t="str">
        <f>'5.HD'!F29</f>
        <v>Kružberský Ladislav+Filip Ladislav</v>
      </c>
      <c r="E9" s="196"/>
      <c r="F9" s="186" t="str">
        <f>'5.HD'!H29</f>
        <v>Mihulka Josef+Michalcsak Silvester</v>
      </c>
      <c r="G9" s="195" t="s">
        <v>29</v>
      </c>
      <c r="H9" s="186" t="str">
        <f>'5.HD'!L29</f>
        <v>Orság Karel+Orságová Jana</v>
      </c>
      <c r="I9" s="196"/>
      <c r="J9" s="186" t="str">
        <f>'5.HD'!N29</f>
        <v>Pazděra Jaroslav+Müller  Vladimír</v>
      </c>
      <c r="K9" s="195" t="s">
        <v>29</v>
      </c>
      <c r="L9" s="189" t="str">
        <f>'5.HD'!R29</f>
        <v>Klusáček Jirka+Klusáčková Dana</v>
      </c>
      <c r="M9" s="190"/>
      <c r="N9" s="190"/>
    </row>
    <row r="10" spans="1:17" s="191" customFormat="1" ht="41.95" customHeight="1">
      <c r="A10" s="197" t="s">
        <v>12</v>
      </c>
      <c r="B10" s="184" t="str">
        <f>'5.HD'!B34</f>
        <v>Jung Jindra+Kaplan Milan</v>
      </c>
      <c r="C10" s="198" t="s">
        <v>29</v>
      </c>
      <c r="D10" s="186" t="str">
        <f>'5.HD'!F34</f>
        <v>Orság Karel+Orságová Jana</v>
      </c>
      <c r="E10" s="199"/>
      <c r="F10" s="186" t="str">
        <f>'5.HD'!H34</f>
        <v>Vilášek Stanislav+Schindler Radek</v>
      </c>
      <c r="G10" s="198" t="s">
        <v>29</v>
      </c>
      <c r="H10" s="186" t="str">
        <f>'5.HD'!L34</f>
        <v>Mihulka Josef+Michalcsak Silvester</v>
      </c>
      <c r="I10" s="199"/>
      <c r="J10" s="186" t="str">
        <f>'5.HD'!N34</f>
        <v>Klusáček Jirka+Klusáčková Dana</v>
      </c>
      <c r="K10" s="198" t="s">
        <v>29</v>
      </c>
      <c r="L10" s="189" t="str">
        <f>'5.HD'!R34</f>
        <v>Kružberský Ladislav+Filip Ladislav</v>
      </c>
      <c r="M10" s="190"/>
      <c r="N10" s="190"/>
    </row>
    <row r="11" spans="1:17" s="191" customFormat="1" ht="41.95" customHeight="1">
      <c r="A11" s="192" t="s">
        <v>13</v>
      </c>
      <c r="B11" s="184" t="str">
        <f>'5.HD'!B39</f>
        <v>Pazděra Jaroslav+Müller  Vladimír</v>
      </c>
      <c r="C11" s="195" t="s">
        <v>29</v>
      </c>
      <c r="D11" s="186" t="str">
        <f>'5.HD'!F39</f>
        <v>Mihulka Josef+Michalcsak Silvester</v>
      </c>
      <c r="E11" s="196"/>
      <c r="F11" s="186" t="str">
        <f>'5.HD'!H39</f>
        <v>Orság Karel+Orságová Jana</v>
      </c>
      <c r="G11" s="195" t="s">
        <v>29</v>
      </c>
      <c r="H11" s="186" t="str">
        <f>'5.HD'!L39</f>
        <v>Kičmer Vojta+Kičmer Tomáš</v>
      </c>
      <c r="I11" s="196"/>
      <c r="J11" s="186" t="str">
        <f>'5.HD'!N39</f>
        <v>Jung Jindra+Kaplan Milan</v>
      </c>
      <c r="K11" s="195" t="s">
        <v>29</v>
      </c>
      <c r="L11" s="189" t="str">
        <f>'5.HD'!R39</f>
        <v>Vilášek Stanislav+Schindler Radek</v>
      </c>
      <c r="M11" s="190"/>
      <c r="N11" s="190"/>
    </row>
    <row r="12" spans="1:17" s="191" customFormat="1" ht="41.95" customHeight="1">
      <c r="A12" s="192" t="s">
        <v>22</v>
      </c>
      <c r="B12" s="184" t="str">
        <f>'5.HD'!B44</f>
        <v>Mihulka Josef+Michalcsak Silvester</v>
      </c>
      <c r="C12" s="195" t="s">
        <v>29</v>
      </c>
      <c r="D12" s="186" t="str">
        <f>'5.HD'!F44</f>
        <v>Klusáček Jirka+Klusáčková Dana</v>
      </c>
      <c r="E12" s="196"/>
      <c r="F12" s="186" t="str">
        <f>'5.HD'!H44</f>
        <v>Pazděra Jaroslav+Müller  Vladimír</v>
      </c>
      <c r="G12" s="195" t="s">
        <v>29</v>
      </c>
      <c r="H12" s="186" t="str">
        <f>'5.HD'!L44</f>
        <v>Jung Jindra+Kaplan Milan</v>
      </c>
      <c r="I12" s="196"/>
      <c r="J12" s="186" t="str">
        <f>'5.HD'!N44</f>
        <v>Orság Karel+Orságová Jana</v>
      </c>
      <c r="K12" s="195" t="s">
        <v>29</v>
      </c>
      <c r="L12" s="189" t="str">
        <f>'5.HD'!R44</f>
        <v>Kružberský Ladislav+Filip Ladislav</v>
      </c>
      <c r="M12" s="190"/>
      <c r="N12" s="190"/>
    </row>
    <row r="13" spans="1:17" s="191" customFormat="1" ht="41.95" customHeight="1" thickBot="1">
      <c r="A13" s="200" t="s">
        <v>23</v>
      </c>
      <c r="B13" s="201"/>
      <c r="C13" s="202" t="s">
        <v>29</v>
      </c>
      <c r="D13" s="203"/>
      <c r="E13" s="204"/>
      <c r="F13" s="203"/>
      <c r="G13" s="202" t="s">
        <v>29</v>
      </c>
      <c r="H13" s="203"/>
      <c r="I13" s="204"/>
      <c r="J13" s="203" t="str">
        <f>'5.HD'!N49</f>
        <v>Vilášek Stanislav+Schindler Radek</v>
      </c>
      <c r="K13" s="202" t="s">
        <v>29</v>
      </c>
      <c r="L13" s="205" t="str">
        <f>'5.HD'!R49</f>
        <v>Kičmer Vojta+Kičmer Tomáš</v>
      </c>
      <c r="M13" s="190"/>
      <c r="N13" s="190"/>
    </row>
    <row r="14" spans="1:17" ht="30.1" customHeight="1" thickTop="1">
      <c r="A14" s="206"/>
      <c r="B14" s="206"/>
      <c r="C14" s="206"/>
      <c r="D14" s="206"/>
      <c r="E14" s="206"/>
      <c r="F14" s="207"/>
      <c r="G14" s="208"/>
      <c r="H14" s="282"/>
      <c r="I14" s="282"/>
      <c r="J14" s="282"/>
      <c r="K14" s="282"/>
      <c r="L14" s="282"/>
      <c r="M14" s="67"/>
      <c r="N14" s="67"/>
    </row>
    <row r="15" spans="1:17" ht="30.1" customHeight="1">
      <c r="A15" s="209"/>
      <c r="B15" s="208" t="s">
        <v>61</v>
      </c>
      <c r="C15" s="208"/>
      <c r="D15" s="208"/>
      <c r="E15" s="208"/>
      <c r="F15" s="208"/>
      <c r="G15" s="208"/>
      <c r="H15" s="282"/>
      <c r="I15" s="282"/>
      <c r="J15" s="282"/>
      <c r="K15" s="282"/>
      <c r="L15" s="282"/>
      <c r="M15" s="67"/>
      <c r="N15" s="67"/>
    </row>
    <row r="16" spans="1:17" ht="62.35" customHeight="1">
      <c r="A16" s="210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</row>
    <row r="17" spans="1:18" ht="30.1" customHeight="1">
      <c r="A17" s="206"/>
      <c r="B17" s="206"/>
      <c r="C17" s="206"/>
      <c r="D17" s="206"/>
      <c r="E17" s="206"/>
      <c r="F17" s="207"/>
      <c r="G17" s="211"/>
      <c r="H17" s="282"/>
      <c r="I17" s="282"/>
      <c r="J17" s="282"/>
      <c r="K17" s="282"/>
      <c r="L17" s="282"/>
      <c r="M17" s="67"/>
      <c r="N17" s="67"/>
      <c r="O17" s="67"/>
      <c r="P17" s="67"/>
      <c r="Q17" s="67"/>
      <c r="R17" s="67"/>
    </row>
    <row r="18" spans="1:18" ht="30.1" customHeight="1">
      <c r="A18" s="206"/>
      <c r="B18" s="206"/>
      <c r="C18" s="206"/>
      <c r="D18" s="206"/>
      <c r="E18" s="206"/>
      <c r="F18" s="207"/>
      <c r="G18" s="211"/>
      <c r="H18" s="282"/>
      <c r="I18" s="282"/>
      <c r="J18" s="282"/>
      <c r="K18" s="282"/>
      <c r="L18" s="282"/>
      <c r="M18" s="67"/>
      <c r="N18" s="67"/>
      <c r="O18" s="67"/>
      <c r="P18" s="67"/>
      <c r="Q18" s="67"/>
      <c r="R18" s="67"/>
    </row>
    <row r="19" spans="1:18" ht="30.1" customHeight="1">
      <c r="A19" s="206"/>
      <c r="B19" s="206"/>
      <c r="C19" s="206"/>
      <c r="D19" s="206"/>
      <c r="E19" s="206"/>
      <c r="F19" s="207"/>
      <c r="G19" s="208"/>
      <c r="H19" s="282"/>
      <c r="I19" s="282"/>
      <c r="J19" s="282"/>
      <c r="K19" s="282"/>
      <c r="L19" s="282"/>
      <c r="M19" s="67"/>
      <c r="N19" s="67"/>
      <c r="O19" s="67"/>
      <c r="P19" s="67"/>
      <c r="Q19" s="67"/>
      <c r="R19" s="67"/>
    </row>
    <row r="20" spans="1:18">
      <c r="A20" s="210"/>
      <c r="B20" s="67"/>
      <c r="C20" s="67"/>
      <c r="D20" s="67"/>
      <c r="E20" s="67"/>
      <c r="F20" s="67"/>
      <c r="G20" s="67"/>
      <c r="M20" s="67"/>
      <c r="N20" s="67"/>
      <c r="O20" s="67"/>
      <c r="P20" s="67"/>
      <c r="Q20" s="67"/>
      <c r="R20" s="67"/>
    </row>
    <row r="21" spans="1:18">
      <c r="A21" s="210"/>
      <c r="M21" s="67"/>
      <c r="N21" s="67"/>
      <c r="O21" s="67"/>
      <c r="P21" s="67"/>
      <c r="Q21" s="67"/>
      <c r="R21" s="67"/>
    </row>
    <row r="22" spans="1:18">
      <c r="A22" s="210"/>
      <c r="M22" s="67"/>
      <c r="N22" s="67"/>
      <c r="O22" s="67"/>
      <c r="P22" s="67"/>
      <c r="Q22" s="67"/>
      <c r="R22" s="67"/>
    </row>
    <row r="23" spans="1:18">
      <c r="A23" s="210"/>
      <c r="M23" s="67"/>
      <c r="N23" s="67"/>
      <c r="O23" s="67"/>
      <c r="P23" s="67"/>
      <c r="Q23" s="67"/>
      <c r="R23" s="67"/>
    </row>
    <row r="24" spans="1:18">
      <c r="A24" s="210"/>
      <c r="M24" s="67"/>
      <c r="N24" s="67"/>
      <c r="O24" s="67"/>
      <c r="P24" s="67"/>
      <c r="Q24" s="67"/>
      <c r="R24" s="67"/>
    </row>
    <row r="25" spans="1:18">
      <c r="A25" s="210"/>
      <c r="M25" s="67"/>
      <c r="N25" s="67"/>
      <c r="O25" s="67"/>
      <c r="P25" s="67"/>
      <c r="Q25" s="67"/>
      <c r="R25" s="67"/>
    </row>
    <row r="26" spans="1:18">
      <c r="A26" s="210"/>
      <c r="M26" s="67"/>
      <c r="N26" s="67"/>
      <c r="O26" s="67"/>
      <c r="P26" s="67"/>
      <c r="Q26" s="67"/>
      <c r="R26" s="67"/>
    </row>
    <row r="27" spans="1:18">
      <c r="A27" s="210"/>
      <c r="M27" s="67"/>
      <c r="N27" s="67"/>
      <c r="O27" s="67"/>
      <c r="P27" s="67"/>
      <c r="Q27" s="67"/>
      <c r="R27" s="67"/>
    </row>
    <row r="28" spans="1:18">
      <c r="A28" s="210"/>
      <c r="M28" s="67"/>
      <c r="N28" s="67"/>
      <c r="O28" s="67"/>
      <c r="P28" s="67"/>
      <c r="Q28" s="67"/>
      <c r="R28" s="67"/>
    </row>
    <row r="29" spans="1:18">
      <c r="M29" s="67"/>
      <c r="N29" s="67"/>
      <c r="O29" s="67"/>
      <c r="P29" s="67"/>
      <c r="Q29" s="67"/>
      <c r="R29" s="67"/>
    </row>
    <row r="30" spans="1:18">
      <c r="M30" s="67"/>
      <c r="N30" s="67"/>
      <c r="O30" s="67"/>
      <c r="P30" s="67"/>
      <c r="Q30" s="67"/>
      <c r="R30" s="67"/>
    </row>
    <row r="31" spans="1:18">
      <c r="M31" s="67"/>
      <c r="N31" s="67"/>
      <c r="O31" s="67"/>
      <c r="P31" s="67"/>
      <c r="Q31" s="67"/>
      <c r="R31" s="67"/>
    </row>
    <row r="32" spans="1:18">
      <c r="M32" s="67"/>
      <c r="N32" s="67"/>
      <c r="O32" s="67"/>
      <c r="P32" s="67"/>
      <c r="Q32" s="67"/>
      <c r="R32" s="67"/>
    </row>
    <row r="33" spans="13:18">
      <c r="M33" s="67"/>
      <c r="N33" s="67"/>
      <c r="O33" s="67"/>
      <c r="P33" s="67"/>
      <c r="Q33" s="67"/>
      <c r="R33" s="67"/>
    </row>
    <row r="34" spans="13:18">
      <c r="M34" s="67"/>
      <c r="N34" s="67"/>
      <c r="O34" s="67"/>
      <c r="P34" s="67"/>
      <c r="Q34" s="67"/>
      <c r="R34" s="67"/>
    </row>
    <row r="35" spans="13:18">
      <c r="M35" s="67"/>
      <c r="N35" s="67"/>
      <c r="O35" s="67"/>
      <c r="P35" s="67"/>
      <c r="Q35" s="67"/>
      <c r="R35" s="67"/>
    </row>
    <row r="36" spans="13:18">
      <c r="M36" s="67"/>
      <c r="N36" s="67"/>
      <c r="O36" s="67"/>
      <c r="P36" s="67"/>
      <c r="Q36" s="67"/>
      <c r="R36" s="67"/>
    </row>
    <row r="37" spans="13:18">
      <c r="M37" s="67"/>
      <c r="N37" s="67"/>
      <c r="O37" s="67"/>
      <c r="P37" s="67"/>
      <c r="Q37" s="67"/>
      <c r="R37" s="67"/>
    </row>
    <row r="38" spans="13:18">
      <c r="M38" s="67"/>
      <c r="N38" s="67"/>
      <c r="O38" s="67"/>
      <c r="P38" s="67"/>
      <c r="Q38" s="67"/>
      <c r="R38" s="67"/>
    </row>
    <row r="39" spans="13:18">
      <c r="M39" s="67"/>
      <c r="N39" s="67"/>
      <c r="O39" s="67"/>
      <c r="P39" s="67"/>
      <c r="Q39" s="67"/>
      <c r="R39" s="67"/>
    </row>
    <row r="40" spans="13:18">
      <c r="M40" s="67"/>
      <c r="N40" s="67"/>
      <c r="O40" s="67"/>
      <c r="P40" s="67"/>
      <c r="Q40" s="67"/>
      <c r="R40" s="67"/>
    </row>
    <row r="41" spans="13:18">
      <c r="M41" s="67"/>
      <c r="N41" s="67"/>
      <c r="O41" s="67"/>
      <c r="P41" s="67"/>
      <c r="Q41" s="67"/>
      <c r="R41" s="67"/>
    </row>
    <row r="42" spans="13:18">
      <c r="M42" s="67"/>
      <c r="N42" s="67"/>
      <c r="O42" s="67"/>
      <c r="P42" s="67"/>
      <c r="Q42" s="67"/>
      <c r="R42" s="67"/>
    </row>
    <row r="43" spans="13:18">
      <c r="M43" s="67"/>
      <c r="N43" s="67"/>
      <c r="O43" s="67"/>
      <c r="P43" s="67"/>
      <c r="Q43" s="67"/>
      <c r="R43" s="67"/>
    </row>
    <row r="44" spans="13:18">
      <c r="M44" s="67"/>
      <c r="N44" s="67"/>
      <c r="O44" s="67"/>
      <c r="P44" s="67"/>
      <c r="Q44" s="67"/>
      <c r="R44" s="67"/>
    </row>
    <row r="45" spans="13:18">
      <c r="M45" s="67"/>
      <c r="N45" s="67"/>
      <c r="O45" s="67"/>
      <c r="P45" s="67"/>
      <c r="Q45" s="67"/>
      <c r="R45" s="67"/>
    </row>
    <row r="46" spans="13:18">
      <c r="M46" s="67"/>
      <c r="N46" s="67"/>
      <c r="O46" s="67"/>
      <c r="P46" s="67"/>
      <c r="Q46" s="67"/>
      <c r="R46" s="67"/>
    </row>
    <row r="47" spans="13:18">
      <c r="M47" s="67"/>
      <c r="N47" s="67"/>
      <c r="O47" s="67"/>
      <c r="P47" s="67"/>
      <c r="Q47" s="67"/>
      <c r="R47" s="67"/>
    </row>
    <row r="48" spans="13:18">
      <c r="M48" s="67"/>
      <c r="N48" s="67"/>
      <c r="O48" s="67"/>
      <c r="P48" s="67"/>
      <c r="Q48" s="67"/>
      <c r="R48" s="67"/>
    </row>
    <row r="49" spans="13:18">
      <c r="M49" s="67"/>
      <c r="N49" s="67"/>
      <c r="O49" s="67"/>
      <c r="P49" s="67"/>
      <c r="Q49" s="67"/>
      <c r="R49" s="67"/>
    </row>
    <row r="50" spans="13:18">
      <c r="M50" s="67"/>
      <c r="N50" s="67"/>
      <c r="O50" s="67"/>
      <c r="P50" s="67"/>
      <c r="Q50" s="67"/>
      <c r="R50" s="67"/>
    </row>
    <row r="51" spans="13:18">
      <c r="M51" s="67"/>
      <c r="N51" s="67"/>
    </row>
    <row r="52" spans="13:18">
      <c r="M52" s="67"/>
      <c r="N52" s="67"/>
    </row>
    <row r="53" spans="13:18">
      <c r="M53" s="67"/>
      <c r="N53" s="67"/>
    </row>
    <row r="54" spans="13:18">
      <c r="M54" s="67"/>
      <c r="N54" s="67"/>
    </row>
    <row r="55" spans="13:18">
      <c r="M55" s="67"/>
      <c r="N55" s="67"/>
    </row>
    <row r="56" spans="13:18">
      <c r="M56" s="67"/>
      <c r="N56" s="67"/>
    </row>
    <row r="57" spans="13:18">
      <c r="M57" s="67"/>
      <c r="N57" s="67"/>
    </row>
    <row r="58" spans="13:18">
      <c r="M58" s="67"/>
      <c r="N58" s="67"/>
    </row>
    <row r="59" spans="13:18">
      <c r="M59" s="67"/>
      <c r="N59" s="67"/>
    </row>
    <row r="60" spans="13:18">
      <c r="M60" s="67"/>
      <c r="N60" s="67"/>
    </row>
    <row r="61" spans="13:18">
      <c r="M61" s="67"/>
      <c r="N61" s="67"/>
    </row>
    <row r="62" spans="13:18">
      <c r="M62" s="67"/>
      <c r="N62" s="67"/>
    </row>
    <row r="63" spans="13:18">
      <c r="M63" s="67"/>
      <c r="N63" s="67"/>
    </row>
    <row r="64" spans="13:18">
      <c r="M64" s="67"/>
      <c r="N64" s="67"/>
    </row>
    <row r="65" spans="13:14">
      <c r="M65" s="67"/>
      <c r="N65" s="67"/>
    </row>
    <row r="66" spans="13:14">
      <c r="M66" s="67"/>
      <c r="N66" s="67"/>
    </row>
    <row r="67" spans="13:14">
      <c r="M67" s="67"/>
      <c r="N67" s="67"/>
    </row>
    <row r="68" spans="13:14">
      <c r="M68" s="67"/>
      <c r="N68" s="67"/>
    </row>
    <row r="69" spans="13:14">
      <c r="M69" s="67"/>
      <c r="N69" s="67"/>
    </row>
    <row r="70" spans="13:14">
      <c r="M70" s="67"/>
      <c r="N70" s="67"/>
    </row>
    <row r="71" spans="13:14">
      <c r="M71" s="67"/>
      <c r="N71" s="67"/>
    </row>
    <row r="72" spans="13:14">
      <c r="M72" s="67"/>
      <c r="N72" s="67"/>
    </row>
    <row r="73" spans="13:14">
      <c r="M73" s="67"/>
      <c r="N73" s="67"/>
    </row>
    <row r="74" spans="13:14">
      <c r="M74" s="67"/>
      <c r="N74" s="67"/>
    </row>
  </sheetData>
  <sheetProtection sheet="1" objects="1" scenarios="1" selectLockedCells="1" selectUnlockedCells="1"/>
  <mergeCells count="10">
    <mergeCell ref="H15:L15"/>
    <mergeCell ref="H17:L17"/>
    <mergeCell ref="H18:L18"/>
    <mergeCell ref="H19:L19"/>
    <mergeCell ref="B1:L1"/>
    <mergeCell ref="B2:L2"/>
    <mergeCell ref="B3:D3"/>
    <mergeCell ref="F3:H3"/>
    <mergeCell ref="J3:L3"/>
    <mergeCell ref="H14:L14"/>
  </mergeCells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4</vt:i4>
      </vt:variant>
    </vt:vector>
  </HeadingPairs>
  <TitlesOfParts>
    <vt:vector size="12" baseType="lpstr">
      <vt:lpstr>Celkové pořadí družstev</vt:lpstr>
      <vt:lpstr>Pořadí družstev1HD</vt:lpstr>
      <vt:lpstr>1.HD</vt:lpstr>
      <vt:lpstr>2.HD</vt:lpstr>
      <vt:lpstr>3.HD</vt:lpstr>
      <vt:lpstr>4.HD</vt:lpstr>
      <vt:lpstr>5.HD</vt:lpstr>
      <vt:lpstr>los 5HD</vt:lpstr>
      <vt:lpstr>'1.HD'!__xlnm.Print_Area</vt:lpstr>
      <vt:lpstr>'los 5HD'!acx</vt:lpstr>
      <vt:lpstr>'1.HD'!Oblast_tisku</vt:lpstr>
      <vt:lpstr>'los 5HD'!Oblast_tisku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Zářecký</dc:creator>
  <cp:lastModifiedBy>Vlastimil Zářecký</cp:lastModifiedBy>
  <cp:lastPrinted>2018-11-08T06:56:04Z</cp:lastPrinted>
  <dcterms:created xsi:type="dcterms:W3CDTF">2018-10-07T07:52:12Z</dcterms:created>
  <dcterms:modified xsi:type="dcterms:W3CDTF">2018-11-12T14:33:39Z</dcterms:modified>
</cp:coreProperties>
</file>