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ořadí družstev" sheetId="1" r:id="rId1"/>
    <sheet name="1.HD-zápis" sheetId="2" r:id="rId2"/>
    <sheet name="2.HD-zápis" sheetId="4" r:id="rId3"/>
    <sheet name="3.HD-zápis" sheetId="6" r:id="rId4"/>
    <sheet name="4.HD-zápis" sheetId="8" r:id="rId5"/>
    <sheet name="5.HD-zápis" sheetId="23" r:id="rId6"/>
    <sheet name="6.HD-zápis" sheetId="25" r:id="rId7"/>
    <sheet name="6.HD-los 8" sheetId="27" r:id="rId8"/>
  </sheets>
  <definedNames>
    <definedName name="__xlnm.Print_Area" localSheetId="1">'1.HD-zápis'!$A$1:$S$58</definedName>
    <definedName name="__xlnm.Print_Area" localSheetId="2">'2.HD-zápis'!$A$1:$S$63</definedName>
    <definedName name="__xlnm.Print_Area" localSheetId="3">'3.HD-zápis'!$A$1:$S$63</definedName>
    <definedName name="__xlnm.Print_Area" localSheetId="4">'4.HD-zápis'!$A$1:$S$63</definedName>
    <definedName name="__xlnm.Print_Area" localSheetId="5">'5.HD-zápis'!$A$1:$S$63</definedName>
    <definedName name="__xlnm.Print_Area" localSheetId="7">'6.HD-los 8'!$A$11:$P$46</definedName>
    <definedName name="__xlnm.Print_Area" localSheetId="6">'6.HD-zápis'!$A$1:$S$63</definedName>
    <definedName name="_h1">#REF!</definedName>
    <definedName name="_j1">#REF!</definedName>
    <definedName name="_l1">#REF!</definedName>
    <definedName name="_N1">#REF!</definedName>
    <definedName name="_P1">#REF!</definedName>
    <definedName name="A" localSheetId="7">'6.HD-los 8'!$B$5:$B$8</definedName>
    <definedName name="A">#REF!</definedName>
    <definedName name="B" localSheetId="7">'6.HD-los 8'!$D$5:$D$8</definedName>
    <definedName name="B">#REF!</definedName>
    <definedName name="D" localSheetId="7">'6.HD-los 8'!$H$5:$H$8</definedName>
    <definedName name="D">#REF!</definedName>
    <definedName name="F" localSheetId="7">'6.HD-los 8'!$F$5:$F$8</definedName>
    <definedName name="F">#REF!</definedName>
    <definedName name="H" localSheetId="7">'6.HD-los 8'!$H$5:$H$8</definedName>
    <definedName name="H">#REF!</definedName>
    <definedName name="J" localSheetId="7">'6.HD-los 8'!$J$5:$J$8</definedName>
    <definedName name="J">#REF!</definedName>
    <definedName name="L" localSheetId="7">'6.HD-los 8'!$L$5:$L$8</definedName>
    <definedName name="L">#REF!</definedName>
    <definedName name="N" localSheetId="7">'6.HD-los 8'!$N$5:$N$8</definedName>
    <definedName name="N">#REF!</definedName>
    <definedName name="_xlnm.Print_Area" localSheetId="1">'1.HD-zápis'!$A$1:$S$58</definedName>
    <definedName name="_xlnm.Print_Area" localSheetId="2">'2.HD-zápis'!$A$1:$S$63</definedName>
    <definedName name="_xlnm.Print_Area" localSheetId="3">'3.HD-zápis'!$A$1:$S$63</definedName>
    <definedName name="_xlnm.Print_Area" localSheetId="4">'4.HD-zápis'!$A$1:$S$63</definedName>
    <definedName name="_xlnm.Print_Area" localSheetId="5">'5.HD-zápis'!$A$1:$S$63</definedName>
    <definedName name="_xlnm.Print_Area" localSheetId="7">'6.HD-los 8'!$A$11:$P$46</definedName>
    <definedName name="_xlnm.Print_Area" localSheetId="6">'6.HD-zápis'!$A$1:$S$63</definedName>
    <definedName name="P" localSheetId="7">'6.HD-los 8'!$P$5:$P$8</definedName>
    <definedName name="P">#REF!</definedName>
    <definedName name="x">#REF!</definedName>
  </definedNames>
  <calcPr calcId="125725" iterateDelta="1E-4"/>
</workbook>
</file>

<file path=xl/calcChain.xml><?xml version="1.0" encoding="utf-8"?>
<calcChain xmlns="http://schemas.openxmlformats.org/spreadsheetml/2006/main">
  <c r="F13" i="1"/>
  <c r="L13" s="1"/>
  <c r="F14"/>
  <c r="F12"/>
  <c r="F11"/>
  <c r="F10"/>
  <c r="F9"/>
  <c r="F8"/>
  <c r="F7"/>
  <c r="C5" i="25"/>
  <c r="V60"/>
  <c r="AK60"/>
  <c r="AL60"/>
  <c r="O15"/>
  <c r="X60"/>
  <c r="I20"/>
  <c r="Y60"/>
  <c r="K25"/>
  <c r="Z60"/>
  <c r="E30"/>
  <c r="AA60"/>
  <c r="Q35"/>
  <c r="AB60"/>
  <c r="Q45"/>
  <c r="AD60"/>
  <c r="I5"/>
  <c r="V62"/>
  <c r="Q10"/>
  <c r="W62"/>
  <c r="C20"/>
  <c r="Y62"/>
  <c r="K30"/>
  <c r="AA62"/>
  <c r="E35"/>
  <c r="AB62"/>
  <c r="I40"/>
  <c r="AC62"/>
  <c r="O45"/>
  <c r="AD62"/>
  <c r="E5"/>
  <c r="V61"/>
  <c r="AK61"/>
  <c r="AL61"/>
  <c r="O10"/>
  <c r="W61"/>
  <c r="K15"/>
  <c r="X61"/>
  <c r="E25"/>
  <c r="Z61"/>
  <c r="I35"/>
  <c r="AB61"/>
  <c r="Q40"/>
  <c r="AC61"/>
  <c r="O50"/>
  <c r="AE61"/>
  <c r="I10"/>
  <c r="W67"/>
  <c r="E15"/>
  <c r="X67"/>
  <c r="O20"/>
  <c r="Y67"/>
  <c r="Q25"/>
  <c r="Z67"/>
  <c r="C30"/>
  <c r="AA67"/>
  <c r="K40"/>
  <c r="AC67"/>
  <c r="Q50"/>
  <c r="AE67"/>
  <c r="Q5"/>
  <c r="V64"/>
  <c r="AK64"/>
  <c r="AL64"/>
  <c r="C15"/>
  <c r="X64"/>
  <c r="K20"/>
  <c r="Y64"/>
  <c r="I30"/>
  <c r="AA64"/>
  <c r="K35"/>
  <c r="AB64"/>
  <c r="E40"/>
  <c r="AC64"/>
  <c r="C45"/>
  <c r="AD64"/>
  <c r="K10"/>
  <c r="W66"/>
  <c r="Q15"/>
  <c r="X66"/>
  <c r="E20"/>
  <c r="Y66"/>
  <c r="C25"/>
  <c r="Z66"/>
  <c r="O30"/>
  <c r="AA66"/>
  <c r="C40"/>
  <c r="AC66"/>
  <c r="I45"/>
  <c r="AD66"/>
  <c r="K5"/>
  <c r="V63"/>
  <c r="AK63"/>
  <c r="AL63"/>
  <c r="C10"/>
  <c r="W63"/>
  <c r="I15"/>
  <c r="X63"/>
  <c r="O25"/>
  <c r="Z63"/>
  <c r="Q30"/>
  <c r="AA63"/>
  <c r="O35"/>
  <c r="AB63"/>
  <c r="E45"/>
  <c r="AD63"/>
  <c r="O5"/>
  <c r="V65"/>
  <c r="E10"/>
  <c r="W65"/>
  <c r="Q20"/>
  <c r="Q19"/>
  <c r="I25"/>
  <c r="Z65"/>
  <c r="C35"/>
  <c r="AB65"/>
  <c r="O40"/>
  <c r="AC65"/>
  <c r="K45"/>
  <c r="K44"/>
  <c r="O4"/>
  <c r="C34"/>
  <c r="C4"/>
  <c r="O14"/>
  <c r="I19"/>
  <c r="K24"/>
  <c r="E29"/>
  <c r="Q34"/>
  <c r="Q44"/>
  <c r="AM60"/>
  <c r="G14" i="1"/>
  <c r="I4" i="25"/>
  <c r="AM62"/>
  <c r="Q9"/>
  <c r="C19"/>
  <c r="K29"/>
  <c r="E34"/>
  <c r="I39"/>
  <c r="O44"/>
  <c r="E4"/>
  <c r="O9"/>
  <c r="AM61"/>
  <c r="K14"/>
  <c r="E24"/>
  <c r="I34"/>
  <c r="Q39"/>
  <c r="O49"/>
  <c r="I9"/>
  <c r="AM67"/>
  <c r="E14"/>
  <c r="O19"/>
  <c r="Q24"/>
  <c r="C29"/>
  <c r="K39"/>
  <c r="Q49"/>
  <c r="Q4"/>
  <c r="C14"/>
  <c r="K19"/>
  <c r="I29"/>
  <c r="K34"/>
  <c r="E39"/>
  <c r="C44"/>
  <c r="AM64"/>
  <c r="G10" i="1"/>
  <c r="K9" i="25"/>
  <c r="Q14"/>
  <c r="E19"/>
  <c r="O29"/>
  <c r="C39"/>
  <c r="I44"/>
  <c r="K4"/>
  <c r="C9"/>
  <c r="AM63"/>
  <c r="I14"/>
  <c r="O24"/>
  <c r="Q29"/>
  <c r="O34"/>
  <c r="E44"/>
  <c r="U67"/>
  <c r="U65"/>
  <c r="U63"/>
  <c r="U61"/>
  <c r="L4"/>
  <c r="F44" s="1"/>
  <c r="F4"/>
  <c r="L14" s="1"/>
  <c r="B3" i="27"/>
  <c r="U60" i="25"/>
  <c r="D3" i="27"/>
  <c r="F3"/>
  <c r="U62" i="25"/>
  <c r="H3" i="27"/>
  <c r="J3"/>
  <c r="U64" i="25"/>
  <c r="L3" i="27"/>
  <c r="N3"/>
  <c r="U66" i="25"/>
  <c r="P3" i="27"/>
  <c r="B14"/>
  <c r="B4" i="25"/>
  <c r="L24" s="1"/>
  <c r="F29" s="1"/>
  <c r="D14" i="27"/>
  <c r="F14"/>
  <c r="L15"/>
  <c r="R9" i="25"/>
  <c r="H14" i="27"/>
  <c r="D22"/>
  <c r="J14"/>
  <c r="N4" i="25"/>
  <c r="B34" s="1"/>
  <c r="B15" i="27"/>
  <c r="B9" i="25"/>
  <c r="F15" i="27"/>
  <c r="L23"/>
  <c r="J15"/>
  <c r="N9" i="25"/>
  <c r="F16" i="27"/>
  <c r="H16"/>
  <c r="J16"/>
  <c r="B17"/>
  <c r="F17"/>
  <c r="D18"/>
  <c r="J18"/>
  <c r="L19"/>
  <c r="B20"/>
  <c r="F20"/>
  <c r="J20"/>
  <c r="F21"/>
  <c r="L21"/>
  <c r="J22"/>
  <c r="J23"/>
  <c r="AK5" i="25"/>
  <c r="AM5"/>
  <c r="AO5"/>
  <c r="AQ5"/>
  <c r="AS5"/>
  <c r="AU5"/>
  <c r="AW5"/>
  <c r="AY5"/>
  <c r="H14"/>
  <c r="N24"/>
  <c r="R29"/>
  <c r="N34"/>
  <c r="E49"/>
  <c r="I49"/>
  <c r="C50"/>
  <c r="C49"/>
  <c r="E50"/>
  <c r="I50"/>
  <c r="K50"/>
  <c r="K49"/>
  <c r="AN60"/>
  <c r="AN64"/>
  <c r="AK5" i="23"/>
  <c r="AM5"/>
  <c r="AO5"/>
  <c r="AQ5"/>
  <c r="AS5"/>
  <c r="AU5"/>
  <c r="AW5"/>
  <c r="AY5"/>
  <c r="AQ57" i="2"/>
  <c r="AQ58"/>
  <c r="AK5" i="4"/>
  <c r="AM5"/>
  <c r="AO5"/>
  <c r="AQ5"/>
  <c r="AS5"/>
  <c r="AU5"/>
  <c r="AW5"/>
  <c r="AY5"/>
  <c r="AK5" i="6"/>
  <c r="AM5"/>
  <c r="AO5"/>
  <c r="AQ5"/>
  <c r="AS5"/>
  <c r="AU5"/>
  <c r="AW5"/>
  <c r="AY5"/>
  <c r="AK5" i="8"/>
  <c r="AM5"/>
  <c r="AO5"/>
  <c r="AQ5"/>
  <c r="AS5"/>
  <c r="AU5"/>
  <c r="AW5"/>
  <c r="AY5"/>
  <c r="AN67" i="25"/>
  <c r="G11" i="1"/>
  <c r="AK67" i="25"/>
  <c r="AL67"/>
  <c r="R44"/>
  <c r="G8" i="1"/>
  <c r="AN63" i="25"/>
  <c r="G12" i="1"/>
  <c r="AN61" i="25"/>
  <c r="G13" i="1"/>
  <c r="AN62" i="25"/>
  <c r="AK66"/>
  <c r="AL66"/>
  <c r="AK62"/>
  <c r="AL62"/>
  <c r="L22" i="27"/>
  <c r="H21"/>
  <c r="L20"/>
  <c r="D20"/>
  <c r="H19"/>
  <c r="L18"/>
  <c r="D16"/>
  <c r="H15"/>
  <c r="L14"/>
  <c r="H4" i="25"/>
  <c r="F34" s="1"/>
  <c r="C24"/>
  <c r="AM66"/>
  <c r="O39"/>
  <c r="E9"/>
  <c r="AM65"/>
  <c r="AD65"/>
  <c r="Y65"/>
  <c r="AK65"/>
  <c r="J21" i="27"/>
  <c r="B19"/>
  <c r="F18"/>
  <c r="J17"/>
  <c r="H9" i="25"/>
  <c r="B29" s="1"/>
  <c r="H22" i="27"/>
  <c r="D19"/>
  <c r="H18"/>
  <c r="L17"/>
  <c r="D15"/>
  <c r="F9" i="25"/>
  <c r="I24"/>
  <c r="AL65"/>
  <c r="AN65"/>
  <c r="G7" i="1"/>
  <c r="G9"/>
  <c r="AN66" i="25"/>
  <c r="L9"/>
  <c r="D17" i="27"/>
  <c r="J19"/>
  <c r="B21"/>
  <c r="F22"/>
  <c r="L16"/>
  <c r="B18"/>
  <c r="H20"/>
  <c r="D21"/>
  <c r="R4" i="25"/>
  <c r="H29" s="1"/>
  <c r="F39" s="1"/>
  <c r="H17" i="27"/>
  <c r="B16"/>
  <c r="F19"/>
  <c r="B22"/>
  <c r="R24" i="25"/>
  <c r="F19"/>
  <c r="N29"/>
  <c r="B39"/>
  <c r="H44"/>
  <c r="R14"/>
  <c r="B24"/>
  <c r="B14"/>
  <c r="L39"/>
  <c r="N14"/>
  <c r="H19" s="1"/>
  <c r="R34"/>
  <c r="L14" i="1" l="1"/>
  <c r="M10" s="1"/>
  <c r="L12"/>
  <c r="L7"/>
  <c r="L11"/>
  <c r="L44" i="25"/>
  <c r="L9" i="1"/>
  <c r="L8"/>
  <c r="N39" i="25"/>
  <c r="F14"/>
  <c r="H24"/>
  <c r="N49"/>
  <c r="H34"/>
  <c r="H39"/>
  <c r="R19"/>
  <c r="B44"/>
  <c r="N44"/>
  <c r="B19"/>
  <c r="L34"/>
  <c r="L19"/>
  <c r="L29"/>
  <c r="R49"/>
  <c r="N19"/>
  <c r="F24"/>
  <c r="R39" s="1"/>
  <c r="L10" i="1"/>
  <c r="M13"/>
  <c r="J14"/>
  <c r="K14" s="1"/>
  <c r="J9"/>
  <c r="K9" s="1"/>
  <c r="J7"/>
  <c r="K7" s="1"/>
  <c r="J8"/>
  <c r="K8" s="1"/>
  <c r="J10"/>
  <c r="K10" s="1"/>
  <c r="J13"/>
  <c r="K13" s="1"/>
  <c r="J11"/>
  <c r="K11" s="1"/>
  <c r="J12"/>
  <c r="K12" s="1"/>
  <c r="M9" l="1"/>
  <c r="M8"/>
  <c r="M7"/>
  <c r="M14"/>
  <c r="M11"/>
  <c r="M12"/>
</calcChain>
</file>

<file path=xl/sharedStrings.xml><?xml version="1.0" encoding="utf-8"?>
<sst xmlns="http://schemas.openxmlformats.org/spreadsheetml/2006/main" count="1785" uniqueCount="91">
  <si>
    <t xml:space="preserve">8 DVOJIC    </t>
  </si>
  <si>
    <t xml:space="preserve">součet </t>
  </si>
  <si>
    <t>průměr družstva</t>
  </si>
  <si>
    <t>body</t>
  </si>
  <si>
    <t>pořadí podle získaných bodů</t>
  </si>
  <si>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</si>
  <si>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</si>
  <si>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</si>
  <si>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</si>
  <si>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</si>
  <si>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</si>
  <si>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</si>
  <si>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</si>
  <si>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</si>
  <si>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Bohačík Milan+Mihulka Josef</t>
  </si>
  <si>
    <t>Michalcsak Silvester+Kaplan Milan</t>
  </si>
  <si>
    <t>Štrasser Jan+Exnar Aleš</t>
  </si>
  <si>
    <t>Kružberský Ladislav+Filip Ladislav</t>
  </si>
  <si>
    <t>Müller Vladimír+Pazděra Jaroslav</t>
  </si>
  <si>
    <t>Rozmarín Milan+Schindler Milan</t>
  </si>
  <si>
    <t>Kotrla Ondra+Plašil Tomáš</t>
  </si>
  <si>
    <t>Kutač Vladimír+Borák Pavel</t>
  </si>
  <si>
    <t>-</t>
  </si>
  <si>
    <t>:</t>
  </si>
  <si>
    <t>Mihulka Josef</t>
  </si>
  <si>
    <t>Michalczak Silvester</t>
  </si>
  <si>
    <t>Exnar Aleš</t>
  </si>
  <si>
    <t>Kružberský Ladislav</t>
  </si>
  <si>
    <t>Rozmarín Milan</t>
  </si>
  <si>
    <t>Müller  Vladimír</t>
  </si>
  <si>
    <t>Bohačík Milan</t>
  </si>
  <si>
    <t>Kaplan Milan</t>
  </si>
  <si>
    <t>Štrasser Jan</t>
  </si>
  <si>
    <t>Filip Ladislav</t>
  </si>
  <si>
    <t>Schindler Radek</t>
  </si>
  <si>
    <t>Pazděra Jaroslav</t>
  </si>
  <si>
    <t>Zvara Peter</t>
  </si>
  <si>
    <t>Kutač Vladimír</t>
  </si>
  <si>
    <t>Plašil Tomáš</t>
  </si>
  <si>
    <t>Michalcsak Silvester</t>
  </si>
  <si>
    <t>Borák Pavel</t>
  </si>
  <si>
    <t>Kotrla Ondra</t>
  </si>
  <si>
    <t>9.</t>
  </si>
  <si>
    <t>10.</t>
  </si>
  <si>
    <t>11.</t>
  </si>
  <si>
    <t>12.</t>
  </si>
  <si>
    <t>13.</t>
  </si>
  <si>
    <t>14.</t>
  </si>
  <si>
    <t>15.</t>
  </si>
  <si>
    <t>.</t>
  </si>
  <si>
    <t>rozlosování - 8 dvojic</t>
  </si>
  <si>
    <t>dr.č.1-2</t>
  </si>
  <si>
    <t>dr.č.3-4</t>
  </si>
  <si>
    <t>dr.č.5-6</t>
  </si>
  <si>
    <t>Každé družstvo 7 zápasů - celkem 28 zápasů</t>
  </si>
  <si>
    <t>Kubátko Vlastimil</t>
  </si>
  <si>
    <t>Varhaníček Pavel</t>
  </si>
  <si>
    <t>Zářecký Vlastimil</t>
  </si>
  <si>
    <t>Mácha Ivan</t>
  </si>
  <si>
    <t>Kutač Matěj</t>
  </si>
  <si>
    <t>Indra Martin</t>
  </si>
  <si>
    <t>Müller Vladimír</t>
  </si>
  <si>
    <t>Jelínek Jan</t>
  </si>
  <si>
    <t>Müller Vladimir</t>
  </si>
  <si>
    <t>Kutač Vladimir</t>
  </si>
  <si>
    <t>Plašil Milan</t>
  </si>
  <si>
    <t xml:space="preserve"> </t>
  </si>
  <si>
    <t>Bohačík Milan+Zvara Peter</t>
  </si>
  <si>
    <t>Rozmarín Milan+Schindler Radek</t>
  </si>
  <si>
    <t>Müller  Vladimír+Pazděra Jaroslav</t>
  </si>
  <si>
    <t/>
  </si>
  <si>
    <t>Kubátko Vlastimil+Kaplan Milan</t>
  </si>
  <si>
    <t>Varhaníček Pavel+Zářecký Vlastimil</t>
  </si>
  <si>
    <t>Mácha Ivan+Schindler Radek</t>
  </si>
  <si>
    <t>Muller Vladimír</t>
  </si>
  <si>
    <t>Na tabulku klikni ZDE.</t>
  </si>
  <si>
    <t>Müller Vladimir+Pazděra Jaroslav</t>
  </si>
  <si>
    <t>Kutač Vladimir+Borák Pavel</t>
  </si>
  <si>
    <t>Varhaníček Pavel+Mihulka Josef</t>
  </si>
  <si>
    <t>Kotrla Ondra+Plašil Milan</t>
  </si>
  <si>
    <t>Petřkovský Ladislav</t>
  </si>
  <si>
    <t>Liberda Radek</t>
  </si>
  <si>
    <t>Orság Karel</t>
  </si>
  <si>
    <t>Dušek Karel</t>
  </si>
  <si>
    <t>Kaplan Milan+Kubátko Vlastimil</t>
  </si>
  <si>
    <t>Plašil Milan+Petřkovský Ladislav</t>
  </si>
  <si>
    <t>Rozmarín Milan+Mácha ivan</t>
  </si>
  <si>
    <t>Liberda Radek+Exnar Aleš</t>
  </si>
  <si>
    <t>Mihulka Josef+Varhaníček Pavel</t>
  </si>
  <si>
    <t>Muller Vladimír+Dušek Karel</t>
  </si>
  <si>
    <t>Kutač Vladimír+Orság Karel</t>
  </si>
</sst>
</file>

<file path=xl/styles.xml><?xml version="1.0" encoding="utf-8"?>
<styleSheet xmlns="http://schemas.openxmlformats.org/spreadsheetml/2006/main">
  <fonts count="35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i/>
      <sz val="20"/>
      <color indexed="10"/>
      <name val="Arial CE"/>
      <family val="2"/>
      <charset val="238"/>
    </font>
    <font>
      <sz val="15"/>
      <name val="Tahoma"/>
      <family val="2"/>
      <charset val="1"/>
    </font>
    <font>
      <sz val="8"/>
      <name val="Tahoma"/>
      <family val="2"/>
      <charset val="1"/>
    </font>
    <font>
      <i/>
      <sz val="25"/>
      <name val="Arial CE"/>
      <family val="2"/>
      <charset val="238"/>
    </font>
    <font>
      <b/>
      <sz val="8"/>
      <name val="Tahoma"/>
      <family val="2"/>
      <charset val="1"/>
    </font>
    <font>
      <b/>
      <sz val="12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i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sz val="22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color indexed="17"/>
      <name val="Arial Black"/>
      <family val="2"/>
      <charset val="238"/>
    </font>
    <font>
      <b/>
      <i/>
      <sz val="22"/>
      <color indexed="10"/>
      <name val="Arial Rounded MT Bold"/>
      <family val="2"/>
      <charset val="1"/>
    </font>
    <font>
      <b/>
      <sz val="11"/>
      <name val="Tahoma"/>
      <family val="2"/>
      <charset val="238"/>
    </font>
    <font>
      <b/>
      <sz val="16"/>
      <color indexed="12"/>
      <name val="Arial Black"/>
      <family val="2"/>
      <charset val="238"/>
    </font>
    <font>
      <b/>
      <sz val="16"/>
      <name val="Arial Black"/>
      <family val="2"/>
      <charset val="238"/>
    </font>
    <font>
      <sz val="12"/>
      <name val="Arial Black"/>
      <family val="2"/>
      <charset val="238"/>
    </font>
    <font>
      <b/>
      <sz val="10"/>
      <name val="Tahoma"/>
      <family val="2"/>
      <charset val="238"/>
    </font>
    <font>
      <sz val="8"/>
      <name val="Arial"/>
      <family val="2"/>
      <charset val="238"/>
    </font>
    <font>
      <u/>
      <sz val="6"/>
      <color indexed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6"/>
      </patternFill>
    </fill>
    <fill>
      <patternFill patternType="solid">
        <fgColor indexed="11"/>
        <bgColor indexed="64"/>
      </patternFill>
    </fill>
  </fills>
  <borders count="10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8" fillId="3" borderId="7" xfId="3" applyFont="1" applyFill="1" applyBorder="1" applyAlignment="1" applyProtection="1">
      <alignment horizontal="center" vertical="center"/>
      <protection hidden="1"/>
    </xf>
    <xf numFmtId="0" fontId="4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8" fillId="3" borderId="12" xfId="3" applyFont="1" applyFill="1" applyBorder="1" applyAlignment="1" applyProtection="1">
      <alignment horizontal="center" vertical="center"/>
      <protection hidden="1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8" fillId="3" borderId="21" xfId="3" applyFont="1" applyFill="1" applyBorder="1" applyAlignment="1" applyProtection="1">
      <alignment horizontal="center" vertical="center"/>
      <protection hidden="1"/>
    </xf>
    <xf numFmtId="0" fontId="1" fillId="2" borderId="0" xfId="1" applyFill="1"/>
    <xf numFmtId="0" fontId="10" fillId="2" borderId="0" xfId="1" applyFont="1" applyFill="1"/>
    <xf numFmtId="0" fontId="13" fillId="4" borderId="22" xfId="3" applyFont="1" applyFill="1" applyBorder="1" applyAlignment="1" applyProtection="1">
      <alignment horizontal="center" vertical="center"/>
      <protection hidden="1"/>
    </xf>
    <xf numFmtId="0" fontId="10" fillId="4" borderId="22" xfId="1" applyFont="1" applyFill="1" applyBorder="1" applyAlignment="1">
      <alignment vertical="center"/>
    </xf>
    <xf numFmtId="0" fontId="14" fillId="0" borderId="0" xfId="1" applyFont="1"/>
    <xf numFmtId="0" fontId="15" fillId="4" borderId="23" xfId="1" applyFont="1" applyFill="1" applyBorder="1" applyAlignment="1">
      <alignment horizontal="center" vertical="center"/>
    </xf>
    <xf numFmtId="0" fontId="10" fillId="4" borderId="23" xfId="1" applyFont="1" applyFill="1" applyBorder="1" applyAlignment="1">
      <alignment vertical="center"/>
    </xf>
    <xf numFmtId="0" fontId="1" fillId="0" borderId="10" xfId="1" applyFont="1" applyBorder="1" applyAlignment="1" applyProtection="1">
      <alignment horizontal="left"/>
      <protection locked="0"/>
    </xf>
    <xf numFmtId="0" fontId="10" fillId="5" borderId="10" xfId="1" applyFont="1" applyFill="1" applyBorder="1" applyAlignment="1" applyProtection="1">
      <alignment horizontal="center" vertical="center"/>
      <protection locked="0"/>
    </xf>
    <xf numFmtId="0" fontId="10" fillId="6" borderId="24" xfId="1" applyFont="1" applyFill="1" applyBorder="1"/>
    <xf numFmtId="0" fontId="1" fillId="0" borderId="25" xfId="1" applyFont="1" applyBorder="1" applyAlignment="1">
      <alignment horizontal="right"/>
    </xf>
    <xf numFmtId="0" fontId="10" fillId="6" borderId="25" xfId="1" applyFont="1" applyFill="1" applyBorder="1"/>
    <xf numFmtId="0" fontId="16" fillId="2" borderId="0" xfId="1" applyFont="1" applyFill="1"/>
    <xf numFmtId="0" fontId="10" fillId="2" borderId="0" xfId="1" applyFont="1" applyFill="1" applyAlignment="1"/>
    <xf numFmtId="0" fontId="10" fillId="2" borderId="0" xfId="1" applyFont="1" applyFill="1" applyProtection="1">
      <protection locked="0"/>
    </xf>
    <xf numFmtId="0" fontId="10" fillId="2" borderId="0" xfId="1" applyFont="1" applyFill="1" applyAlignment="1">
      <alignment horizontal="left"/>
    </xf>
    <xf numFmtId="0" fontId="1" fillId="0" borderId="0" xfId="1" applyFill="1"/>
    <xf numFmtId="0" fontId="1" fillId="0" borderId="10" xfId="1" applyFont="1" applyBorder="1" applyAlignment="1" applyProtection="1">
      <alignment horizontal="right"/>
      <protection locked="0"/>
    </xf>
    <xf numFmtId="0" fontId="1" fillId="0" borderId="0" xfId="1" applyFill="1" applyBorder="1"/>
    <xf numFmtId="0" fontId="10" fillId="2" borderId="0" xfId="1" applyFont="1" applyFill="1" applyProtection="1"/>
    <xf numFmtId="0" fontId="10" fillId="2" borderId="0" xfId="1" applyFont="1" applyFill="1" applyAlignment="1" applyProtection="1">
      <alignment horizontal="left"/>
    </xf>
    <xf numFmtId="0" fontId="1" fillId="2" borderId="0" xfId="1" applyFill="1" applyAlignment="1"/>
    <xf numFmtId="0" fontId="1" fillId="2" borderId="0" xfId="1" applyFill="1" applyAlignment="1">
      <alignment horizontal="left"/>
    </xf>
    <xf numFmtId="0" fontId="12" fillId="7" borderId="26" xfId="1" applyFont="1" applyFill="1" applyBorder="1" applyAlignment="1">
      <alignment horizontal="right"/>
    </xf>
    <xf numFmtId="0" fontId="10" fillId="7" borderId="22" xfId="1" applyFont="1" applyFill="1" applyBorder="1" applyAlignment="1">
      <alignment vertical="center"/>
    </xf>
    <xf numFmtId="0" fontId="12" fillId="7" borderId="27" xfId="1" applyFont="1" applyFill="1" applyBorder="1" applyAlignment="1"/>
    <xf numFmtId="0" fontId="10" fillId="8" borderId="0" xfId="1" applyFont="1" applyFill="1"/>
    <xf numFmtId="0" fontId="12" fillId="7" borderId="27" xfId="1" applyFont="1" applyFill="1" applyBorder="1" applyAlignment="1">
      <alignment horizontal="left"/>
    </xf>
    <xf numFmtId="0" fontId="10" fillId="7" borderId="28" xfId="1" applyFont="1" applyFill="1" applyBorder="1" applyAlignment="1">
      <alignment horizontal="right"/>
    </xf>
    <xf numFmtId="0" fontId="15" fillId="7" borderId="23" xfId="1" applyFont="1" applyFill="1" applyBorder="1" applyAlignment="1">
      <alignment horizontal="center" vertical="center"/>
    </xf>
    <xf numFmtId="0" fontId="10" fillId="7" borderId="23" xfId="1" applyFont="1" applyFill="1" applyBorder="1" applyAlignment="1">
      <alignment vertical="center"/>
    </xf>
    <xf numFmtId="0" fontId="10" fillId="7" borderId="29" xfId="1" applyFont="1" applyFill="1" applyBorder="1" applyAlignment="1"/>
    <xf numFmtId="0" fontId="10" fillId="7" borderId="29" xfId="1" applyFont="1" applyFill="1" applyBorder="1" applyAlignment="1">
      <alignment horizontal="left"/>
    </xf>
    <xf numFmtId="0" fontId="1" fillId="8" borderId="26" xfId="1" applyFill="1" applyBorder="1"/>
    <xf numFmtId="0" fontId="10" fillId="9" borderId="10" xfId="1" applyFont="1" applyFill="1" applyBorder="1" applyAlignment="1" applyProtection="1">
      <alignment horizontal="center" vertical="center"/>
      <protection locked="0"/>
    </xf>
    <xf numFmtId="0" fontId="10" fillId="10" borderId="24" xfId="1" applyFont="1" applyFill="1" applyBorder="1"/>
    <xf numFmtId="0" fontId="10" fillId="10" borderId="10" xfId="1" applyFont="1" applyFill="1" applyBorder="1" applyAlignment="1" applyProtection="1">
      <alignment horizontal="center" vertical="center"/>
      <protection locked="0"/>
    </xf>
    <xf numFmtId="0" fontId="1" fillId="8" borderId="27" xfId="1" applyFill="1" applyBorder="1" applyAlignment="1"/>
    <xf numFmtId="0" fontId="1" fillId="8" borderId="27" xfId="1" applyFill="1" applyBorder="1" applyAlignment="1">
      <alignment horizontal="left"/>
    </xf>
    <xf numFmtId="0" fontId="1" fillId="8" borderId="28" xfId="1" applyFill="1" applyBorder="1"/>
    <xf numFmtId="0" fontId="10" fillId="10" borderId="25" xfId="1" applyFont="1" applyFill="1" applyBorder="1"/>
    <xf numFmtId="0" fontId="1" fillId="8" borderId="29" xfId="1" applyFill="1" applyBorder="1" applyAlignment="1"/>
    <xf numFmtId="0" fontId="1" fillId="8" borderId="29" xfId="1" applyFill="1" applyBorder="1"/>
    <xf numFmtId="0" fontId="4" fillId="0" borderId="6" xfId="1" applyFont="1" applyBorder="1" applyAlignment="1">
      <alignment horizontal="left" vertical="center"/>
    </xf>
    <xf numFmtId="0" fontId="1" fillId="11" borderId="30" xfId="1" applyFont="1" applyFill="1" applyBorder="1" applyAlignment="1" applyProtection="1">
      <alignment vertical="center"/>
    </xf>
    <xf numFmtId="0" fontId="1" fillId="8" borderId="31" xfId="1" applyFont="1" applyFill="1" applyBorder="1" applyAlignment="1" applyProtection="1">
      <alignment vertical="center"/>
    </xf>
    <xf numFmtId="0" fontId="1" fillId="2" borderId="31" xfId="1" applyFont="1" applyFill="1" applyBorder="1" applyAlignment="1" applyProtection="1">
      <alignment vertical="center"/>
    </xf>
    <xf numFmtId="0" fontId="1" fillId="11" borderId="31" xfId="1" applyFont="1" applyFill="1" applyBorder="1" applyAlignment="1" applyProtection="1">
      <alignment vertical="center"/>
    </xf>
    <xf numFmtId="0" fontId="1" fillId="2" borderId="32" xfId="1" applyFont="1" applyFill="1" applyBorder="1" applyAlignment="1" applyProtection="1">
      <alignment vertical="center"/>
    </xf>
    <xf numFmtId="0" fontId="1" fillId="8" borderId="33" xfId="1" applyFont="1" applyFill="1" applyBorder="1" applyAlignment="1" applyProtection="1">
      <alignment vertical="center"/>
    </xf>
    <xf numFmtId="0" fontId="1" fillId="6" borderId="34" xfId="1" applyFont="1" applyFill="1" applyBorder="1" applyAlignment="1">
      <alignment vertical="center"/>
    </xf>
    <xf numFmtId="0" fontId="1" fillId="6" borderId="35" xfId="1" applyFont="1" applyFill="1" applyBorder="1" applyAlignment="1">
      <alignment vertical="center"/>
    </xf>
    <xf numFmtId="2" fontId="5" fillId="2" borderId="6" xfId="1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 applyProtection="1">
      <alignment horizontal="center" vertical="center"/>
      <protection hidden="1"/>
    </xf>
    <xf numFmtId="0" fontId="4" fillId="0" borderId="36" xfId="1" applyFont="1" applyBorder="1" applyAlignment="1">
      <alignment horizontal="left" vertical="center"/>
    </xf>
    <xf numFmtId="0" fontId="1" fillId="2" borderId="37" xfId="1" applyFont="1" applyFill="1" applyBorder="1" applyAlignment="1" applyProtection="1">
      <alignment vertical="center"/>
    </xf>
    <xf numFmtId="0" fontId="1" fillId="11" borderId="10" xfId="1" applyFont="1" applyFill="1" applyBorder="1" applyAlignment="1" applyProtection="1">
      <alignment vertical="center"/>
    </xf>
    <xf numFmtId="0" fontId="1" fillId="8" borderId="10" xfId="1" applyFont="1" applyFill="1" applyBorder="1" applyAlignment="1" applyProtection="1">
      <alignment vertical="center"/>
    </xf>
    <xf numFmtId="0" fontId="1" fillId="2" borderId="38" xfId="1" applyFont="1" applyFill="1" applyBorder="1" applyAlignment="1" applyProtection="1">
      <alignment vertical="center"/>
    </xf>
    <xf numFmtId="0" fontId="1" fillId="0" borderId="10" xfId="1" applyFill="1" applyBorder="1" applyAlignment="1" applyProtection="1">
      <alignment vertical="center"/>
    </xf>
    <xf numFmtId="0" fontId="1" fillId="8" borderId="10" xfId="1" applyFill="1" applyBorder="1" applyAlignment="1" applyProtection="1">
      <alignment vertical="center"/>
    </xf>
    <xf numFmtId="0" fontId="1" fillId="0" borderId="39" xfId="1" applyFill="1" applyBorder="1" applyAlignment="1" applyProtection="1">
      <alignment vertical="center"/>
    </xf>
    <xf numFmtId="0" fontId="1" fillId="6" borderId="40" xfId="1" applyFill="1" applyBorder="1" applyAlignment="1">
      <alignment vertical="center"/>
    </xf>
    <xf numFmtId="0" fontId="1" fillId="6" borderId="41" xfId="1" applyFill="1" applyBorder="1" applyAlignment="1">
      <alignment vertical="center"/>
    </xf>
    <xf numFmtId="2" fontId="5" fillId="2" borderId="11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1" fillId="11" borderId="37" xfId="1" applyFont="1" applyFill="1" applyBorder="1" applyAlignment="1" applyProtection="1">
      <alignment vertical="center"/>
    </xf>
    <xf numFmtId="0" fontId="1" fillId="2" borderId="10" xfId="1" applyFont="1" applyFill="1" applyBorder="1" applyAlignment="1" applyProtection="1">
      <alignment vertical="center"/>
    </xf>
    <xf numFmtId="0" fontId="1" fillId="8" borderId="39" xfId="1" applyFill="1" applyBorder="1" applyAlignment="1" applyProtection="1">
      <alignment vertical="center"/>
    </xf>
    <xf numFmtId="0" fontId="1" fillId="11" borderId="38" xfId="1" applyFont="1" applyFill="1" applyBorder="1" applyAlignment="1" applyProtection="1">
      <alignment vertical="center"/>
    </xf>
    <xf numFmtId="0" fontId="1" fillId="11" borderId="10" xfId="1" applyFill="1" applyBorder="1" applyAlignment="1" applyProtection="1">
      <alignment vertical="center"/>
    </xf>
    <xf numFmtId="0" fontId="4" fillId="0" borderId="42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1" fillId="8" borderId="37" xfId="1" applyFont="1" applyFill="1" applyBorder="1" applyAlignment="1" applyProtection="1">
      <alignment vertical="center"/>
    </xf>
    <xf numFmtId="0" fontId="1" fillId="8" borderId="38" xfId="1" applyFont="1" applyFill="1" applyBorder="1" applyAlignment="1" applyProtection="1">
      <alignment vertical="center"/>
    </xf>
    <xf numFmtId="2" fontId="5" fillId="2" borderId="16" xfId="1" applyNumberFormat="1" applyFont="1" applyFill="1" applyBorder="1" applyAlignment="1">
      <alignment horizontal="center" vertical="center"/>
    </xf>
    <xf numFmtId="0" fontId="4" fillId="0" borderId="43" xfId="1" applyFont="1" applyBorder="1" applyAlignment="1">
      <alignment horizontal="left" vertical="center"/>
    </xf>
    <xf numFmtId="0" fontId="1" fillId="8" borderId="44" xfId="1" applyFont="1" applyFill="1" applyBorder="1" applyAlignment="1" applyProtection="1">
      <alignment vertical="center"/>
    </xf>
    <xf numFmtId="0" fontId="1" fillId="11" borderId="45" xfId="1" applyFont="1" applyFill="1" applyBorder="1" applyAlignment="1" applyProtection="1">
      <alignment vertical="center"/>
    </xf>
    <xf numFmtId="0" fontId="1" fillId="2" borderId="45" xfId="1" applyFont="1" applyFill="1" applyBorder="1" applyAlignment="1" applyProtection="1">
      <alignment vertical="center"/>
    </xf>
    <xf numFmtId="0" fontId="1" fillId="8" borderId="46" xfId="1" applyFont="1" applyFill="1" applyBorder="1" applyAlignment="1" applyProtection="1">
      <alignment vertical="center"/>
    </xf>
    <xf numFmtId="0" fontId="1" fillId="11" borderId="45" xfId="1" applyFill="1" applyBorder="1" applyAlignment="1" applyProtection="1">
      <alignment vertical="center"/>
    </xf>
    <xf numFmtId="0" fontId="1" fillId="8" borderId="45" xfId="1" applyFill="1" applyBorder="1" applyAlignment="1" applyProtection="1">
      <alignment vertical="center"/>
    </xf>
    <xf numFmtId="0" fontId="1" fillId="11" borderId="47" xfId="1" applyFill="1" applyBorder="1" applyAlignment="1" applyProtection="1">
      <alignment vertical="center"/>
    </xf>
    <xf numFmtId="0" fontId="1" fillId="6" borderId="48" xfId="1" applyFill="1" applyBorder="1" applyAlignment="1">
      <alignment vertical="center"/>
    </xf>
    <xf numFmtId="0" fontId="1" fillId="6" borderId="49" xfId="1" applyFill="1" applyBorder="1" applyAlignment="1">
      <alignment vertical="center"/>
    </xf>
    <xf numFmtId="0" fontId="5" fillId="2" borderId="43" xfId="1" applyFont="1" applyFill="1" applyBorder="1" applyAlignment="1">
      <alignment horizontal="center" vertical="center"/>
    </xf>
    <xf numFmtId="2" fontId="5" fillId="2" borderId="43" xfId="1" applyNumberFormat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8" fillId="3" borderId="6" xfId="3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 vertical="center"/>
    </xf>
    <xf numFmtId="0" fontId="17" fillId="12" borderId="1" xfId="1" applyFont="1" applyFill="1" applyBorder="1" applyAlignment="1">
      <alignment horizontal="center"/>
    </xf>
    <xf numFmtId="0" fontId="1" fillId="0" borderId="1" xfId="1" applyBorder="1"/>
    <xf numFmtId="0" fontId="1" fillId="0" borderId="42" xfId="1" applyBorder="1"/>
    <xf numFmtId="0" fontId="3" fillId="2" borderId="42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1" fillId="0" borderId="50" xfId="1" applyBorder="1"/>
    <xf numFmtId="0" fontId="1" fillId="2" borderId="50" xfId="1" applyFont="1" applyFill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5" fillId="13" borderId="0" xfId="1" applyFont="1" applyFill="1" applyBorder="1"/>
    <xf numFmtId="0" fontId="17" fillId="2" borderId="52" xfId="1" applyFont="1" applyFill="1" applyBorder="1" applyAlignment="1">
      <alignment horizontal="center" vertical="center"/>
    </xf>
    <xf numFmtId="0" fontId="1" fillId="2" borderId="53" xfId="1" applyFont="1" applyFill="1" applyBorder="1" applyAlignment="1">
      <alignment horizontal="center" wrapText="1"/>
    </xf>
    <xf numFmtId="0" fontId="22" fillId="2" borderId="10" xfId="1" applyFont="1" applyFill="1" applyBorder="1" applyAlignment="1">
      <alignment horizontal="center" wrapText="1"/>
    </xf>
    <xf numFmtId="0" fontId="22" fillId="13" borderId="5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wrapText="1"/>
    </xf>
    <xf numFmtId="0" fontId="17" fillId="2" borderId="0" xfId="1" applyFont="1" applyFill="1"/>
    <xf numFmtId="0" fontId="17" fillId="0" borderId="0" xfId="1" applyFont="1"/>
    <xf numFmtId="0" fontId="17" fillId="2" borderId="54" xfId="1" applyFont="1" applyFill="1" applyBorder="1" applyAlignment="1">
      <alignment horizontal="center" vertical="center"/>
    </xf>
    <xf numFmtId="0" fontId="22" fillId="13" borderId="10" xfId="1" applyFont="1" applyFill="1" applyBorder="1" applyAlignment="1">
      <alignment horizontal="center" wrapText="1"/>
    </xf>
    <xf numFmtId="16" fontId="17" fillId="0" borderId="0" xfId="1" applyNumberFormat="1" applyFont="1"/>
    <xf numFmtId="0" fontId="1" fillId="2" borderId="10" xfId="1" applyFont="1" applyFill="1" applyBorder="1" applyAlignment="1">
      <alignment horizontal="center" wrapText="1"/>
    </xf>
    <xf numFmtId="0" fontId="17" fillId="2" borderId="55" xfId="1" applyFont="1" applyFill="1" applyBorder="1" applyAlignment="1">
      <alignment horizontal="center" vertical="center"/>
    </xf>
    <xf numFmtId="0" fontId="22" fillId="2" borderId="24" xfId="1" applyFont="1" applyFill="1" applyBorder="1" applyAlignment="1">
      <alignment horizontal="center" wrapText="1"/>
    </xf>
    <xf numFmtId="0" fontId="22" fillId="13" borderId="24" xfId="1" applyFont="1" applyFill="1" applyBorder="1" applyAlignment="1">
      <alignment horizontal="center" wrapText="1"/>
    </xf>
    <xf numFmtId="0" fontId="17" fillId="2" borderId="56" xfId="1" applyFont="1" applyFill="1" applyBorder="1" applyAlignment="1">
      <alignment horizontal="center" vertical="center"/>
    </xf>
    <xf numFmtId="0" fontId="22" fillId="2" borderId="45" xfId="1" applyFont="1" applyFill="1" applyBorder="1" applyAlignment="1">
      <alignment horizontal="center" wrapText="1"/>
    </xf>
    <xf numFmtId="0" fontId="22" fillId="13" borderId="45" xfId="1" applyFont="1" applyFill="1" applyBorder="1" applyAlignment="1">
      <alignment horizontal="center" wrapText="1"/>
    </xf>
    <xf numFmtId="0" fontId="23" fillId="0" borderId="0" xfId="1" applyFont="1" applyAlignment="1"/>
    <xf numFmtId="0" fontId="22" fillId="0" borderId="0" xfId="1" applyFont="1"/>
    <xf numFmtId="0" fontId="23" fillId="2" borderId="0" xfId="1" applyFont="1" applyFill="1"/>
    <xf numFmtId="0" fontId="22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center"/>
    </xf>
    <xf numFmtId="0" fontId="1" fillId="2" borderId="0" xfId="1" applyFill="1" applyAlignment="1">
      <alignment horizontal="center" vertical="center"/>
    </xf>
    <xf numFmtId="0" fontId="13" fillId="4" borderId="57" xfId="3" applyFont="1" applyFill="1" applyBorder="1" applyAlignment="1" applyProtection="1">
      <alignment horizontal="center" vertical="center"/>
      <protection hidden="1"/>
    </xf>
    <xf numFmtId="0" fontId="10" fillId="4" borderId="57" xfId="1" applyFont="1" applyFill="1" applyBorder="1" applyAlignment="1">
      <alignment vertical="center"/>
    </xf>
    <xf numFmtId="0" fontId="10" fillId="2" borderId="57" xfId="1" applyFont="1" applyFill="1" applyBorder="1"/>
    <xf numFmtId="0" fontId="10" fillId="2" borderId="0" xfId="1" applyFont="1" applyFill="1" applyBorder="1"/>
    <xf numFmtId="0" fontId="1" fillId="0" borderId="53" xfId="1" applyFont="1" applyBorder="1" applyAlignment="1" applyProtection="1">
      <alignment horizontal="left"/>
      <protection locked="0"/>
    </xf>
    <xf numFmtId="0" fontId="1" fillId="0" borderId="25" xfId="1" applyFont="1" applyBorder="1" applyAlignment="1">
      <alignment horizontal="left"/>
    </xf>
    <xf numFmtId="0" fontId="1" fillId="0" borderId="58" xfId="1" applyFont="1" applyBorder="1" applyAlignment="1" applyProtection="1">
      <alignment horizontal="left"/>
      <protection locked="0"/>
    </xf>
    <xf numFmtId="0" fontId="1" fillId="0" borderId="59" xfId="1" applyFont="1" applyBorder="1" applyAlignment="1" applyProtection="1">
      <alignment horizontal="left"/>
      <protection locked="0"/>
    </xf>
    <xf numFmtId="0" fontId="10" fillId="5" borderId="60" xfId="1" applyFont="1" applyFill="1" applyBorder="1" applyAlignment="1" applyProtection="1">
      <alignment horizontal="center" vertical="center"/>
      <protection locked="0"/>
    </xf>
    <xf numFmtId="0" fontId="10" fillId="6" borderId="61" xfId="1" applyFont="1" applyFill="1" applyBorder="1"/>
    <xf numFmtId="0" fontId="1" fillId="0" borderId="60" xfId="1" applyFont="1" applyBorder="1" applyAlignment="1" applyProtection="1">
      <alignment horizontal="left"/>
      <protection locked="0"/>
    </xf>
    <xf numFmtId="0" fontId="10" fillId="2" borderId="62" xfId="1" applyFont="1" applyFill="1" applyBorder="1"/>
    <xf numFmtId="0" fontId="1" fillId="0" borderId="63" xfId="1" applyFont="1" applyBorder="1" applyAlignment="1" applyProtection="1">
      <alignment horizontal="left"/>
      <protection locked="0"/>
    </xf>
    <xf numFmtId="0" fontId="1" fillId="0" borderId="64" xfId="1" applyFont="1" applyBorder="1" applyAlignment="1">
      <alignment horizontal="left"/>
    </xf>
    <xf numFmtId="0" fontId="1" fillId="0" borderId="65" xfId="1" applyFont="1" applyBorder="1" applyAlignment="1">
      <alignment horizontal="left"/>
    </xf>
    <xf numFmtId="0" fontId="12" fillId="7" borderId="66" xfId="1" applyFont="1" applyFill="1" applyBorder="1" applyAlignment="1">
      <alignment horizontal="right"/>
    </xf>
    <xf numFmtId="0" fontId="10" fillId="7" borderId="57" xfId="1" applyFont="1" applyFill="1" applyBorder="1" applyAlignment="1">
      <alignment vertical="center"/>
    </xf>
    <xf numFmtId="0" fontId="12" fillId="7" borderId="67" xfId="1" applyFont="1" applyFill="1" applyBorder="1" applyAlignment="1"/>
    <xf numFmtId="0" fontId="10" fillId="8" borderId="57" xfId="1" applyFont="1" applyFill="1" applyBorder="1"/>
    <xf numFmtId="0" fontId="12" fillId="7" borderId="68" xfId="1" applyFont="1" applyFill="1" applyBorder="1" applyAlignment="1">
      <alignment horizontal="right"/>
    </xf>
    <xf numFmtId="0" fontId="12" fillId="7" borderId="67" xfId="1" applyFont="1" applyFill="1" applyBorder="1" applyAlignment="1">
      <alignment horizontal="left"/>
    </xf>
    <xf numFmtId="0" fontId="10" fillId="7" borderId="69" xfId="1" applyFont="1" applyFill="1" applyBorder="1" applyAlignment="1">
      <alignment horizontal="right"/>
    </xf>
    <xf numFmtId="0" fontId="10" fillId="8" borderId="0" xfId="1" applyFont="1" applyFill="1" applyBorder="1"/>
    <xf numFmtId="0" fontId="1" fillId="8" borderId="70" xfId="1" applyFill="1" applyBorder="1"/>
    <xf numFmtId="0" fontId="1" fillId="8" borderId="71" xfId="1" applyFill="1" applyBorder="1"/>
    <xf numFmtId="0" fontId="10" fillId="9" borderId="60" xfId="1" applyFont="1" applyFill="1" applyBorder="1" applyAlignment="1" applyProtection="1">
      <alignment horizontal="center" vertical="center"/>
      <protection locked="0"/>
    </xf>
    <xf numFmtId="0" fontId="10" fillId="10" borderId="61" xfId="1" applyFont="1" applyFill="1" applyBorder="1"/>
    <xf numFmtId="0" fontId="10" fillId="10" borderId="60" xfId="1" applyFont="1" applyFill="1" applyBorder="1" applyAlignment="1" applyProtection="1">
      <alignment horizontal="center" vertical="center"/>
      <protection locked="0"/>
    </xf>
    <xf numFmtId="0" fontId="1" fillId="8" borderId="72" xfId="1" applyFill="1" applyBorder="1" applyAlignment="1"/>
    <xf numFmtId="0" fontId="10" fillId="8" borderId="62" xfId="1" applyFont="1" applyFill="1" applyBorder="1"/>
    <xf numFmtId="0" fontId="1" fillId="8" borderId="73" xfId="1" applyFill="1" applyBorder="1"/>
    <xf numFmtId="0" fontId="1" fillId="8" borderId="72" xfId="1" applyFill="1" applyBorder="1"/>
    <xf numFmtId="0" fontId="23" fillId="0" borderId="30" xfId="1" applyFont="1" applyFill="1" applyBorder="1" applyAlignment="1" applyProtection="1">
      <alignment horizontal="center" vertical="center"/>
    </xf>
    <xf numFmtId="0" fontId="24" fillId="0" borderId="6" xfId="1" applyFont="1" applyBorder="1" applyAlignment="1">
      <alignment horizontal="left" vertical="center"/>
    </xf>
    <xf numFmtId="0" fontId="23" fillId="8" borderId="31" xfId="1" applyFont="1" applyFill="1" applyBorder="1" applyAlignment="1" applyProtection="1">
      <alignment horizontal="center" vertical="center"/>
    </xf>
    <xf numFmtId="0" fontId="23" fillId="2" borderId="31" xfId="1" applyFont="1" applyFill="1" applyBorder="1" applyAlignment="1" applyProtection="1">
      <alignment horizontal="center" vertical="center"/>
    </xf>
    <xf numFmtId="0" fontId="23" fillId="0" borderId="31" xfId="1" applyFont="1" applyFill="1" applyBorder="1" applyAlignment="1" applyProtection="1">
      <alignment horizontal="center" vertical="center"/>
    </xf>
    <xf numFmtId="0" fontId="23" fillId="14" borderId="31" xfId="1" applyFont="1" applyFill="1" applyBorder="1" applyAlignment="1" applyProtection="1">
      <alignment horizontal="center" vertical="center"/>
    </xf>
    <xf numFmtId="0" fontId="23" fillId="8" borderId="33" xfId="1" applyFont="1" applyFill="1" applyBorder="1" applyAlignment="1" applyProtection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2" fontId="25" fillId="2" borderId="6" xfId="1" applyNumberFormat="1" applyFont="1" applyFill="1" applyBorder="1" applyAlignment="1">
      <alignment horizontal="center" vertical="center"/>
    </xf>
    <xf numFmtId="0" fontId="26" fillId="12" borderId="6" xfId="1" applyFont="1" applyFill="1" applyBorder="1" applyAlignment="1">
      <alignment horizontal="center" vertical="center"/>
    </xf>
    <xf numFmtId="0" fontId="27" fillId="3" borderId="6" xfId="3" applyFont="1" applyFill="1" applyBorder="1" applyAlignment="1" applyProtection="1">
      <alignment horizontal="center" vertical="center"/>
      <protection hidden="1"/>
    </xf>
    <xf numFmtId="0" fontId="24" fillId="0" borderId="36" xfId="1" applyFont="1" applyBorder="1" applyAlignment="1">
      <alignment horizontal="left" vertical="center"/>
    </xf>
    <xf numFmtId="0" fontId="23" fillId="14" borderId="37" xfId="1" applyFont="1" applyFill="1" applyBorder="1" applyAlignment="1" applyProtection="1">
      <alignment horizontal="center" vertical="center"/>
    </xf>
    <xf numFmtId="0" fontId="23" fillId="0" borderId="10" xfId="1" applyFont="1" applyFill="1" applyBorder="1" applyAlignment="1" applyProtection="1">
      <alignment horizontal="center" vertical="center"/>
    </xf>
    <xf numFmtId="0" fontId="23" fillId="8" borderId="10" xfId="1" applyFont="1" applyFill="1" applyBorder="1" applyAlignment="1" applyProtection="1">
      <alignment horizontal="center" vertical="center"/>
    </xf>
    <xf numFmtId="0" fontId="23" fillId="14" borderId="10" xfId="1" applyFont="1" applyFill="1" applyBorder="1" applyAlignment="1" applyProtection="1">
      <alignment horizontal="center" vertical="center"/>
    </xf>
    <xf numFmtId="0" fontId="23" fillId="2" borderId="10" xfId="1" applyFont="1" applyFill="1" applyBorder="1" applyAlignment="1" applyProtection="1">
      <alignment horizontal="center" vertical="center"/>
    </xf>
    <xf numFmtId="0" fontId="23" fillId="0" borderId="39" xfId="1" applyFont="1" applyFill="1" applyBorder="1" applyAlignment="1" applyProtection="1">
      <alignment horizontal="center" vertical="center"/>
    </xf>
    <xf numFmtId="0" fontId="25" fillId="2" borderId="11" xfId="1" applyFont="1" applyFill="1" applyBorder="1" applyAlignment="1">
      <alignment horizontal="center" vertical="center"/>
    </xf>
    <xf numFmtId="2" fontId="25" fillId="2" borderId="11" xfId="1" applyNumberFormat="1" applyFont="1" applyFill="1" applyBorder="1" applyAlignment="1">
      <alignment horizontal="center" vertical="center"/>
    </xf>
    <xf numFmtId="0" fontId="26" fillId="12" borderId="11" xfId="1" applyFont="1" applyFill="1" applyBorder="1" applyAlignment="1">
      <alignment horizontal="center" vertical="center"/>
    </xf>
    <xf numFmtId="0" fontId="24" fillId="0" borderId="11" xfId="1" applyFont="1" applyBorder="1" applyAlignment="1">
      <alignment horizontal="left" vertical="center"/>
    </xf>
    <xf numFmtId="0" fontId="23" fillId="0" borderId="37" xfId="1" applyFont="1" applyFill="1" applyBorder="1" applyAlignment="1" applyProtection="1">
      <alignment horizontal="center" vertical="center"/>
    </xf>
    <xf numFmtId="0" fontId="23" fillId="8" borderId="39" xfId="1" applyFont="1" applyFill="1" applyBorder="1" applyAlignment="1" applyProtection="1">
      <alignment horizontal="center" vertical="center"/>
    </xf>
    <xf numFmtId="0" fontId="24" fillId="0" borderId="42" xfId="1" applyFont="1" applyBorder="1" applyAlignment="1">
      <alignment horizontal="left" vertical="center"/>
    </xf>
    <xf numFmtId="0" fontId="23" fillId="2" borderId="37" xfId="1" applyFont="1" applyFill="1" applyBorder="1" applyAlignment="1" applyProtection="1">
      <alignment horizontal="center" vertical="center"/>
    </xf>
    <xf numFmtId="0" fontId="24" fillId="0" borderId="16" xfId="1" applyFont="1" applyBorder="1" applyAlignment="1">
      <alignment horizontal="left" vertical="center"/>
    </xf>
    <xf numFmtId="0" fontId="23" fillId="8" borderId="37" xfId="1" applyFont="1" applyFill="1" applyBorder="1" applyAlignment="1" applyProtection="1">
      <alignment horizontal="center" vertical="center"/>
    </xf>
    <xf numFmtId="0" fontId="25" fillId="2" borderId="16" xfId="1" applyFont="1" applyFill="1" applyBorder="1" applyAlignment="1">
      <alignment horizontal="center" vertical="center"/>
    </xf>
    <xf numFmtId="2" fontId="25" fillId="2" borderId="16" xfId="1" applyNumberFormat="1" applyFont="1" applyFill="1" applyBorder="1" applyAlignment="1">
      <alignment horizontal="center" vertical="center"/>
    </xf>
    <xf numFmtId="0" fontId="24" fillId="0" borderId="43" xfId="1" applyFont="1" applyBorder="1" applyAlignment="1">
      <alignment horizontal="left" vertical="center"/>
    </xf>
    <xf numFmtId="0" fontId="23" fillId="8" borderId="44" xfId="1" applyFont="1" applyFill="1" applyBorder="1" applyAlignment="1" applyProtection="1">
      <alignment horizontal="center" vertical="center"/>
    </xf>
    <xf numFmtId="0" fontId="23" fillId="0" borderId="45" xfId="1" applyFont="1" applyFill="1" applyBorder="1" applyAlignment="1" applyProtection="1">
      <alignment horizontal="center" vertical="center"/>
    </xf>
    <xf numFmtId="0" fontId="23" fillId="14" borderId="45" xfId="1" applyFont="1" applyFill="1" applyBorder="1" applyAlignment="1" applyProtection="1">
      <alignment horizontal="center" vertical="center"/>
    </xf>
    <xf numFmtId="0" fontId="23" fillId="8" borderId="45" xfId="1" applyFont="1" applyFill="1" applyBorder="1" applyAlignment="1" applyProtection="1">
      <alignment horizontal="center" vertical="center"/>
    </xf>
    <xf numFmtId="0" fontId="25" fillId="2" borderId="43" xfId="1" applyFont="1" applyFill="1" applyBorder="1" applyAlignment="1">
      <alignment horizontal="center" vertical="center"/>
    </xf>
    <xf numFmtId="2" fontId="25" fillId="2" borderId="43" xfId="1" applyNumberFormat="1" applyFont="1" applyFill="1" applyBorder="1" applyAlignment="1">
      <alignment horizontal="center" vertical="center"/>
    </xf>
    <xf numFmtId="0" fontId="26" fillId="12" borderId="43" xfId="1" applyFont="1" applyFill="1" applyBorder="1" applyAlignment="1">
      <alignment horizontal="center" vertical="center"/>
    </xf>
    <xf numFmtId="0" fontId="29" fillId="4" borderId="57" xfId="3" applyFont="1" applyFill="1" applyBorder="1" applyAlignment="1" applyProtection="1">
      <alignment horizontal="center" vertical="center"/>
      <protection hidden="1"/>
    </xf>
    <xf numFmtId="0" fontId="30" fillId="4" borderId="57" xfId="1" applyFont="1" applyFill="1" applyBorder="1" applyAlignment="1">
      <alignment horizontal="center" vertical="center"/>
    </xf>
    <xf numFmtId="0" fontId="31" fillId="4" borderId="23" xfId="1" applyFont="1" applyFill="1" applyBorder="1" applyAlignment="1">
      <alignment horizontal="center" vertical="center"/>
    </xf>
    <xf numFmtId="0" fontId="6" fillId="0" borderId="74" xfId="1" applyFont="1" applyBorder="1" applyAlignment="1" applyProtection="1">
      <alignment horizontal="left"/>
      <protection locked="0"/>
    </xf>
    <xf numFmtId="0" fontId="31" fillId="5" borderId="9" xfId="1" applyFont="1" applyFill="1" applyBorder="1" applyAlignment="1" applyProtection="1">
      <alignment horizontal="center" vertical="center"/>
      <protection locked="0"/>
    </xf>
    <xf numFmtId="0" fontId="31" fillId="5" borderId="38" xfId="1" applyFont="1" applyFill="1" applyBorder="1" applyAlignment="1" applyProtection="1">
      <alignment horizontal="center" vertical="center"/>
      <protection locked="0"/>
    </xf>
    <xf numFmtId="0" fontId="10" fillId="6" borderId="27" xfId="1" applyFont="1" applyFill="1" applyBorder="1"/>
    <xf numFmtId="0" fontId="6" fillId="0" borderId="75" xfId="1" applyFont="1" applyBorder="1" applyAlignment="1">
      <alignment horizontal="left"/>
    </xf>
    <xf numFmtId="0" fontId="6" fillId="0" borderId="76" xfId="1" applyFont="1" applyBorder="1" applyAlignment="1" applyProtection="1">
      <alignment horizontal="left"/>
      <protection locked="0"/>
    </xf>
    <xf numFmtId="0" fontId="31" fillId="5" borderId="77" xfId="1" applyFont="1" applyFill="1" applyBorder="1" applyAlignment="1" applyProtection="1">
      <alignment horizontal="center" vertical="center"/>
      <protection locked="0"/>
    </xf>
    <xf numFmtId="0" fontId="31" fillId="5" borderId="78" xfId="1" applyFont="1" applyFill="1" applyBorder="1" applyAlignment="1" applyProtection="1">
      <alignment horizontal="center" vertical="center"/>
      <protection locked="0"/>
    </xf>
    <xf numFmtId="0" fontId="3" fillId="0" borderId="0" xfId="1" applyFont="1"/>
    <xf numFmtId="0" fontId="3" fillId="0" borderId="42" xfId="1" applyFont="1" applyBorder="1"/>
    <xf numFmtId="0" fontId="3" fillId="0" borderId="0" xfId="1" applyFont="1" applyAlignment="1">
      <alignment horizontal="center"/>
    </xf>
    <xf numFmtId="0" fontId="3" fillId="0" borderId="79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50" xfId="1" applyFont="1" applyBorder="1"/>
    <xf numFmtId="0" fontId="3" fillId="0" borderId="50" xfId="1" applyFont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1" fillId="6" borderId="24" xfId="1" applyFont="1" applyFill="1" applyBorder="1"/>
    <xf numFmtId="0" fontId="31" fillId="6" borderId="61" xfId="1" applyFont="1" applyFill="1" applyBorder="1"/>
    <xf numFmtId="0" fontId="31" fillId="6" borderId="27" xfId="1" applyFont="1" applyFill="1" applyBorder="1"/>
    <xf numFmtId="0" fontId="31" fillId="6" borderId="72" xfId="1" applyFont="1" applyFill="1" applyBorder="1"/>
    <xf numFmtId="0" fontId="6" fillId="0" borderId="80" xfId="1" applyFont="1" applyBorder="1" applyAlignment="1" applyProtection="1">
      <alignment horizontal="left"/>
      <protection locked="0"/>
    </xf>
    <xf numFmtId="0" fontId="12" fillId="7" borderId="81" xfId="1" applyFont="1" applyFill="1" applyBorder="1" applyAlignment="1">
      <alignment horizontal="right"/>
    </xf>
    <xf numFmtId="0" fontId="30" fillId="7" borderId="57" xfId="1" applyFont="1" applyFill="1" applyBorder="1" applyAlignment="1">
      <alignment horizontal="center" vertical="center"/>
    </xf>
    <xf numFmtId="0" fontId="12" fillId="7" borderId="81" xfId="1" applyFont="1" applyFill="1" applyBorder="1" applyAlignment="1"/>
    <xf numFmtId="0" fontId="12" fillId="7" borderId="81" xfId="1" applyFont="1" applyFill="1" applyBorder="1" applyAlignment="1">
      <alignment horizontal="left"/>
    </xf>
    <xf numFmtId="0" fontId="10" fillId="7" borderId="75" xfId="1" applyFont="1" applyFill="1" applyBorder="1" applyAlignment="1">
      <alignment horizontal="right"/>
    </xf>
    <xf numFmtId="0" fontId="31" fillId="7" borderId="23" xfId="1" applyFont="1" applyFill="1" applyBorder="1" applyAlignment="1">
      <alignment horizontal="center" vertical="center"/>
    </xf>
    <xf numFmtId="0" fontId="10" fillId="7" borderId="75" xfId="1" applyFont="1" applyFill="1" applyBorder="1" applyAlignment="1"/>
    <xf numFmtId="0" fontId="10" fillId="7" borderId="75" xfId="1" applyFont="1" applyFill="1" applyBorder="1" applyAlignment="1">
      <alignment horizontal="left"/>
    </xf>
    <xf numFmtId="0" fontId="5" fillId="8" borderId="82" xfId="1" applyFont="1" applyFill="1" applyBorder="1"/>
    <xf numFmtId="0" fontId="31" fillId="9" borderId="9" xfId="1" applyFont="1" applyFill="1" applyBorder="1" applyAlignment="1" applyProtection="1">
      <alignment horizontal="center" vertical="center"/>
      <protection locked="0"/>
    </xf>
    <xf numFmtId="0" fontId="31" fillId="10" borderId="24" xfId="1" applyFont="1" applyFill="1" applyBorder="1"/>
    <xf numFmtId="0" fontId="31" fillId="10" borderId="38" xfId="1" applyFont="1" applyFill="1" applyBorder="1" applyAlignment="1" applyProtection="1">
      <alignment horizontal="center" vertical="center"/>
      <protection locked="0"/>
    </xf>
    <xf numFmtId="0" fontId="1" fillId="8" borderId="82" xfId="1" applyFill="1" applyBorder="1" applyAlignment="1"/>
    <xf numFmtId="0" fontId="1" fillId="8" borderId="82" xfId="1" applyFill="1" applyBorder="1"/>
    <xf numFmtId="0" fontId="31" fillId="9" borderId="38" xfId="1" applyFont="1" applyFill="1" applyBorder="1" applyAlignment="1" applyProtection="1">
      <alignment horizontal="center" vertical="center"/>
      <protection locked="0"/>
    </xf>
    <xf numFmtId="0" fontId="1" fillId="8" borderId="82" xfId="1" applyFill="1" applyBorder="1" applyAlignment="1">
      <alignment horizontal="left"/>
    </xf>
    <xf numFmtId="0" fontId="5" fillId="8" borderId="80" xfId="1" applyFont="1" applyFill="1" applyBorder="1"/>
    <xf numFmtId="0" fontId="31" fillId="9" borderId="77" xfId="1" applyFont="1" applyFill="1" applyBorder="1" applyAlignment="1" applyProtection="1">
      <alignment horizontal="center" vertical="center"/>
      <protection locked="0"/>
    </xf>
    <xf numFmtId="0" fontId="31" fillId="10" borderId="61" xfId="1" applyFont="1" applyFill="1" applyBorder="1"/>
    <xf numFmtId="0" fontId="31" fillId="10" borderId="78" xfId="1" applyFont="1" applyFill="1" applyBorder="1" applyAlignment="1" applyProtection="1">
      <alignment horizontal="center" vertical="center"/>
      <protection locked="0"/>
    </xf>
    <xf numFmtId="0" fontId="1" fillId="8" borderId="80" xfId="1" applyFill="1" applyBorder="1" applyAlignment="1"/>
    <xf numFmtId="0" fontId="1" fillId="8" borderId="80" xfId="1" applyFill="1" applyBorder="1"/>
    <xf numFmtId="0" fontId="31" fillId="9" borderId="78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center" vertical="center"/>
    </xf>
    <xf numFmtId="0" fontId="1" fillId="0" borderId="0" xfId="1" applyBorder="1"/>
    <xf numFmtId="0" fontId="23" fillId="15" borderId="31" xfId="1" applyFont="1" applyFill="1" applyBorder="1" applyAlignment="1" applyProtection="1">
      <alignment horizontal="center" vertical="center"/>
    </xf>
    <xf numFmtId="0" fontId="23" fillId="15" borderId="83" xfId="1" applyFont="1" applyFill="1" applyBorder="1" applyAlignment="1" applyProtection="1">
      <alignment horizontal="center" vertical="center"/>
    </xf>
    <xf numFmtId="0" fontId="23" fillId="15" borderId="10" xfId="1" applyFont="1" applyFill="1" applyBorder="1" applyAlignment="1" applyProtection="1">
      <alignment horizontal="center" vertical="center"/>
    </xf>
    <xf numFmtId="0" fontId="23" fillId="0" borderId="58" xfId="1" applyFont="1" applyFill="1" applyBorder="1" applyAlignment="1" applyProtection="1">
      <alignment horizontal="center" vertical="center"/>
    </xf>
    <xf numFmtId="0" fontId="23" fillId="15" borderId="58" xfId="1" applyFont="1" applyFill="1" applyBorder="1" applyAlignment="1" applyProtection="1">
      <alignment horizontal="center" vertical="center"/>
    </xf>
    <xf numFmtId="0" fontId="23" fillId="15" borderId="37" xfId="1" applyFont="1" applyFill="1" applyBorder="1" applyAlignment="1" applyProtection="1">
      <alignment horizontal="center" vertical="center"/>
    </xf>
    <xf numFmtId="0" fontId="23" fillId="15" borderId="44" xfId="1" applyFont="1" applyFill="1" applyBorder="1" applyAlignment="1" applyProtection="1">
      <alignment horizontal="center" vertical="center"/>
    </xf>
    <xf numFmtId="0" fontId="23" fillId="15" borderId="45" xfId="1" applyFont="1" applyFill="1" applyBorder="1" applyAlignment="1" applyProtection="1">
      <alignment horizontal="center" vertical="center"/>
    </xf>
    <xf numFmtId="0" fontId="23" fillId="0" borderId="84" xfId="1" applyFont="1" applyFill="1" applyBorder="1" applyAlignment="1" applyProtection="1">
      <alignment horizontal="center" vertical="center"/>
    </xf>
    <xf numFmtId="0" fontId="29" fillId="4" borderId="68" xfId="3" applyFont="1" applyFill="1" applyBorder="1" applyAlignment="1" applyProtection="1">
      <alignment horizontal="center" vertical="center"/>
      <protection hidden="1"/>
    </xf>
    <xf numFmtId="0" fontId="29" fillId="4" borderId="67" xfId="3" applyFont="1" applyFill="1" applyBorder="1" applyAlignment="1" applyProtection="1">
      <alignment horizontal="center" vertical="center"/>
      <protection hidden="1"/>
    </xf>
    <xf numFmtId="0" fontId="31" fillId="4" borderId="28" xfId="1" applyFont="1" applyFill="1" applyBorder="1" applyAlignment="1">
      <alignment horizontal="center" vertical="center"/>
    </xf>
    <xf numFmtId="0" fontId="32" fillId="4" borderId="23" xfId="1" applyFont="1" applyFill="1" applyBorder="1" applyAlignment="1">
      <alignment horizontal="center" vertical="center"/>
    </xf>
    <xf numFmtId="0" fontId="31" fillId="4" borderId="29" xfId="1" applyFont="1" applyFill="1" applyBorder="1" applyAlignment="1">
      <alignment horizontal="center" vertical="center"/>
    </xf>
    <xf numFmtId="0" fontId="6" fillId="0" borderId="85" xfId="1" applyFont="1" applyBorder="1" applyAlignment="1" applyProtection="1">
      <alignment horizontal="left"/>
      <protection locked="0"/>
    </xf>
    <xf numFmtId="0" fontId="31" fillId="5" borderId="10" xfId="1" applyFont="1" applyFill="1" applyBorder="1" applyAlignment="1" applyProtection="1">
      <alignment horizontal="center" vertical="center"/>
      <protection locked="0"/>
    </xf>
    <xf numFmtId="0" fontId="6" fillId="0" borderId="58" xfId="1" applyFont="1" applyBorder="1" applyAlignment="1" applyProtection="1">
      <alignment horizontal="left"/>
      <protection locked="0"/>
    </xf>
    <xf numFmtId="0" fontId="6" fillId="0" borderId="53" xfId="1" applyFont="1" applyBorder="1" applyAlignment="1" applyProtection="1">
      <alignment horizontal="left"/>
      <protection locked="0"/>
    </xf>
    <xf numFmtId="0" fontId="6" fillId="0" borderId="65" xfId="1" applyFont="1" applyBorder="1" applyAlignment="1">
      <alignment horizontal="left"/>
    </xf>
    <xf numFmtId="0" fontId="6" fillId="0" borderId="86" xfId="1" applyFont="1" applyBorder="1" applyAlignment="1" applyProtection="1">
      <alignment horizontal="left"/>
      <protection locked="0"/>
    </xf>
    <xf numFmtId="0" fontId="6" fillId="0" borderId="87" xfId="1" applyFont="1" applyBorder="1" applyAlignment="1" applyProtection="1">
      <alignment horizontal="left"/>
      <protection locked="0"/>
    </xf>
    <xf numFmtId="0" fontId="31" fillId="5" borderId="60" xfId="1" applyFont="1" applyFill="1" applyBorder="1" applyAlignment="1" applyProtection="1">
      <alignment horizontal="center" vertical="center"/>
      <protection locked="0"/>
    </xf>
    <xf numFmtId="0" fontId="6" fillId="0" borderId="63" xfId="1" applyFont="1" applyBorder="1" applyAlignment="1" applyProtection="1">
      <alignment horizontal="left"/>
      <protection locked="0"/>
    </xf>
    <xf numFmtId="0" fontId="6" fillId="0" borderId="59" xfId="1" applyFont="1" applyBorder="1" applyAlignment="1" applyProtection="1">
      <alignment horizontal="left"/>
      <protection locked="0"/>
    </xf>
    <xf numFmtId="0" fontId="6" fillId="0" borderId="88" xfId="1" applyFont="1" applyBorder="1" applyAlignment="1" applyProtection="1">
      <alignment horizontal="left"/>
      <protection locked="0"/>
    </xf>
    <xf numFmtId="0" fontId="6" fillId="0" borderId="64" xfId="1" applyFont="1" applyBorder="1" applyAlignment="1">
      <alignment horizontal="left"/>
    </xf>
    <xf numFmtId="0" fontId="6" fillId="0" borderId="89" xfId="1" applyFont="1" applyBorder="1" applyAlignment="1">
      <alignment horizontal="left"/>
    </xf>
    <xf numFmtId="0" fontId="6" fillId="0" borderId="69" xfId="1" applyFont="1" applyBorder="1" applyAlignment="1">
      <alignment horizontal="left"/>
    </xf>
    <xf numFmtId="0" fontId="5" fillId="8" borderId="70" xfId="1" applyFont="1" applyFill="1" applyBorder="1"/>
    <xf numFmtId="0" fontId="31" fillId="9" borderId="10" xfId="1" applyFont="1" applyFill="1" applyBorder="1" applyAlignment="1" applyProtection="1">
      <alignment horizontal="center" vertical="center"/>
      <protection locked="0"/>
    </xf>
    <xf numFmtId="0" fontId="31" fillId="10" borderId="10" xfId="1" applyFont="1" applyFill="1" applyBorder="1" applyAlignment="1" applyProtection="1">
      <alignment horizontal="center" vertical="center"/>
      <protection locked="0"/>
    </xf>
    <xf numFmtId="0" fontId="5" fillId="8" borderId="71" xfId="1" applyFont="1" applyFill="1" applyBorder="1"/>
    <xf numFmtId="0" fontId="31" fillId="9" borderId="60" xfId="1" applyFont="1" applyFill="1" applyBorder="1" applyAlignment="1" applyProtection="1">
      <alignment horizontal="center" vertical="center"/>
      <protection locked="0"/>
    </xf>
    <xf numFmtId="0" fontId="31" fillId="10" borderId="60" xfId="1" applyFont="1" applyFill="1" applyBorder="1" applyAlignment="1" applyProtection="1">
      <alignment horizontal="center" vertical="center"/>
      <protection locked="0"/>
    </xf>
    <xf numFmtId="0" fontId="23" fillId="16" borderId="37" xfId="1" applyFont="1" applyFill="1" applyBorder="1" applyAlignment="1" applyProtection="1">
      <alignment horizontal="center" vertical="center"/>
    </xf>
    <xf numFmtId="0" fontId="34" fillId="2" borderId="0" xfId="2" applyFill="1" applyAlignment="1" applyProtection="1"/>
    <xf numFmtId="0" fontId="23" fillId="16" borderId="10" xfId="1" applyFont="1" applyFill="1" applyBorder="1" applyAlignment="1" applyProtection="1">
      <alignment horizontal="center" vertical="center"/>
    </xf>
    <xf numFmtId="0" fontId="23" fillId="16" borderId="31" xfId="1" applyFont="1" applyFill="1" applyBorder="1" applyAlignment="1" applyProtection="1">
      <alignment horizontal="center" vertical="center"/>
    </xf>
    <xf numFmtId="0" fontId="23" fillId="16" borderId="45" xfId="1" applyFont="1" applyFill="1" applyBorder="1" applyAlignment="1" applyProtection="1">
      <alignment horizontal="center" vertical="center"/>
    </xf>
    <xf numFmtId="0" fontId="23" fillId="16" borderId="58" xfId="1" applyFont="1" applyFill="1" applyBorder="1" applyAlignment="1" applyProtection="1">
      <alignment horizontal="center" vertical="center"/>
    </xf>
    <xf numFmtId="0" fontId="23" fillId="16" borderId="30" xfId="1" applyFont="1" applyFill="1" applyBorder="1" applyAlignment="1" applyProtection="1">
      <alignment horizontal="center" vertical="center"/>
    </xf>
    <xf numFmtId="0" fontId="23" fillId="16" borderId="84" xfId="1" applyFont="1" applyFill="1" applyBorder="1" applyAlignment="1" applyProtection="1">
      <alignment horizontal="center" vertical="center"/>
    </xf>
    <xf numFmtId="0" fontId="23" fillId="0" borderId="44" xfId="1" applyFont="1" applyFill="1" applyBorder="1" applyAlignment="1" applyProtection="1">
      <alignment horizontal="center" vertical="center"/>
    </xf>
    <xf numFmtId="0" fontId="23" fillId="15" borderId="30" xfId="1" applyFont="1" applyFill="1" applyBorder="1" applyAlignment="1" applyProtection="1">
      <alignment horizontal="center" vertical="center"/>
    </xf>
    <xf numFmtId="0" fontId="23" fillId="15" borderId="84" xfId="1" applyFont="1" applyFill="1" applyBorder="1" applyAlignment="1" applyProtection="1">
      <alignment horizontal="center" vertical="center"/>
    </xf>
    <xf numFmtId="0" fontId="1" fillId="6" borderId="48" xfId="1" applyFont="1" applyFill="1" applyBorder="1" applyAlignment="1">
      <alignment vertical="center"/>
    </xf>
    <xf numFmtId="0" fontId="1" fillId="6" borderId="34" xfId="1" applyFill="1" applyBorder="1" applyAlignment="1">
      <alignment vertical="center"/>
    </xf>
    <xf numFmtId="0" fontId="1" fillId="6" borderId="49" xfId="1" applyFont="1" applyFill="1" applyBorder="1" applyAlignment="1">
      <alignment vertical="center"/>
    </xf>
    <xf numFmtId="0" fontId="1" fillId="6" borderId="35" xfId="1" applyFill="1" applyBorder="1" applyAlignment="1">
      <alignment vertical="center"/>
    </xf>
    <xf numFmtId="0" fontId="1" fillId="0" borderId="1" xfId="1" applyFont="1" applyBorder="1" applyAlignment="1">
      <alignment horizontal="center" vertical="center" textRotation="90" wrapText="1"/>
    </xf>
    <xf numFmtId="0" fontId="1" fillId="6" borderId="42" xfId="1" applyFill="1" applyBorder="1" applyAlignment="1">
      <alignment horizontal="center"/>
    </xf>
    <xf numFmtId="0" fontId="2" fillId="3" borderId="90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textRotation="90"/>
    </xf>
    <xf numFmtId="0" fontId="9" fillId="5" borderId="62" xfId="1" applyFont="1" applyFill="1" applyBorder="1" applyAlignment="1">
      <alignment horizontal="center" vertical="center"/>
    </xf>
    <xf numFmtId="0" fontId="11" fillId="2" borderId="91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right" wrapText="1"/>
    </xf>
    <xf numFmtId="0" fontId="12" fillId="4" borderId="10" xfId="1" applyFont="1" applyFill="1" applyBorder="1" applyAlignment="1">
      <alignment wrapText="1"/>
    </xf>
    <xf numFmtId="0" fontId="12" fillId="4" borderId="10" xfId="1" applyFont="1" applyFill="1" applyBorder="1" applyAlignment="1">
      <alignment horizontal="left" wrapText="1"/>
    </xf>
    <xf numFmtId="0" fontId="11" fillId="2" borderId="0" xfId="1" applyFont="1" applyFill="1" applyBorder="1" applyAlignment="1">
      <alignment horizontal="center" vertical="center"/>
    </xf>
    <xf numFmtId="0" fontId="12" fillId="4" borderId="92" xfId="1" applyFont="1" applyFill="1" applyBorder="1" applyAlignment="1">
      <alignment horizontal="right" wrapText="1"/>
    </xf>
    <xf numFmtId="0" fontId="12" fillId="4" borderId="5" xfId="1" applyFont="1" applyFill="1" applyBorder="1" applyAlignment="1">
      <alignment wrapText="1"/>
    </xf>
    <xf numFmtId="0" fontId="12" fillId="4" borderId="5" xfId="1" applyFont="1" applyFill="1" applyBorder="1" applyAlignment="1">
      <alignment horizontal="right" wrapText="1"/>
    </xf>
    <xf numFmtId="0" fontId="12" fillId="4" borderId="5" xfId="1" applyFont="1" applyFill="1" applyBorder="1" applyAlignment="1">
      <alignment horizontal="left" wrapText="1"/>
    </xf>
    <xf numFmtId="0" fontId="12" fillId="4" borderId="93" xfId="1" applyFont="1" applyFill="1" applyBorder="1" applyAlignment="1">
      <alignment horizontal="left" wrapText="1"/>
    </xf>
    <xf numFmtId="0" fontId="18" fillId="11" borderId="50" xfId="1" applyFont="1" applyFill="1" applyBorder="1" applyAlignment="1">
      <alignment horizontal="center" wrapText="1"/>
    </xf>
    <xf numFmtId="0" fontId="18" fillId="11" borderId="1" xfId="1" applyFont="1" applyFill="1" applyBorder="1" applyAlignment="1">
      <alignment horizontal="center" wrapText="1"/>
    </xf>
    <xf numFmtId="0" fontId="28" fillId="4" borderId="94" xfId="1" applyFont="1" applyFill="1" applyBorder="1" applyAlignment="1">
      <alignment horizontal="right" wrapText="1"/>
    </xf>
    <xf numFmtId="0" fontId="28" fillId="4" borderId="94" xfId="1" applyFont="1" applyFill="1" applyBorder="1" applyAlignment="1">
      <alignment wrapText="1"/>
    </xf>
    <xf numFmtId="0" fontId="28" fillId="4" borderId="94" xfId="1" applyFont="1" applyFill="1" applyBorder="1" applyAlignment="1">
      <alignment horizontal="left" wrapText="1"/>
    </xf>
    <xf numFmtId="0" fontId="28" fillId="4" borderId="95" xfId="1" applyFont="1" applyFill="1" applyBorder="1" applyAlignment="1">
      <alignment horizontal="right" wrapText="1"/>
    </xf>
    <xf numFmtId="0" fontId="28" fillId="4" borderId="93" xfId="1" applyFont="1" applyFill="1" applyBorder="1" applyAlignment="1">
      <alignment wrapText="1"/>
    </xf>
    <xf numFmtId="0" fontId="28" fillId="4" borderId="92" xfId="1" applyFont="1" applyFill="1" applyBorder="1" applyAlignment="1">
      <alignment horizontal="right" wrapText="1"/>
    </xf>
    <xf numFmtId="0" fontId="28" fillId="4" borderId="93" xfId="1" applyFont="1" applyFill="1" applyBorder="1" applyAlignment="1">
      <alignment horizontal="left" wrapText="1"/>
    </xf>
    <xf numFmtId="0" fontId="28" fillId="4" borderId="96" xfId="1" applyFont="1" applyFill="1" applyBorder="1" applyAlignment="1">
      <alignment horizontal="left" wrapText="1"/>
    </xf>
    <xf numFmtId="0" fontId="23" fillId="0" borderId="0" xfId="1" applyFont="1" applyBorder="1" applyAlignment="1"/>
    <xf numFmtId="0" fontId="19" fillId="0" borderId="79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1" fillId="0" borderId="97" xfId="1" applyFont="1" applyBorder="1" applyAlignment="1">
      <alignment horizontal="center"/>
    </xf>
    <xf numFmtId="0" fontId="21" fillId="0" borderId="98" xfId="1" applyFont="1" applyBorder="1" applyAlignment="1">
      <alignment horizontal="center"/>
    </xf>
    <xf numFmtId="0" fontId="21" fillId="0" borderId="99" xfId="1" applyFont="1" applyBorder="1" applyAlignment="1">
      <alignment horizontal="center"/>
    </xf>
  </cellXfs>
  <cellStyles count="4">
    <cellStyle name="Excel Built-in Normal" xfId="1"/>
    <cellStyle name="Hypertextový odkaz" xfId="2" builtinId="8"/>
    <cellStyle name="normální" xfId="0" builtinId="0"/>
    <cellStyle name="normální_Kopie - Pavel Klein Tabulky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BFEFC0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B4B4"/>
      <rgbColor rgb="00EFBF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247650</xdr:rowOff>
    </xdr:from>
    <xdr:to>
      <xdr:col>11</xdr:col>
      <xdr:colOff>371475</xdr:colOff>
      <xdr:row>1</xdr:row>
      <xdr:rowOff>1009650</xdr:rowOff>
    </xdr:to>
    <xdr:sp macro="" textlink="" fLocksText="0">
      <xdr:nvSpPr>
        <xdr:cNvPr id="1025" name="WordArt 2"/>
        <xdr:cNvSpPr>
          <a:spLocks noChangeArrowheads="1"/>
        </xdr:cNvSpPr>
      </xdr:nvSpPr>
      <xdr:spPr bwMode="auto">
        <a:xfrm>
          <a:off x="619125" y="409575"/>
          <a:ext cx="7543800" cy="7620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19050</xdr:rowOff>
    </xdr:from>
    <xdr:to>
      <xdr:col>17</xdr:col>
      <xdr:colOff>628650</xdr:colOff>
      <xdr:row>0</xdr:row>
      <xdr:rowOff>752475</xdr:rowOff>
    </xdr:to>
    <xdr:sp macro="" textlink="" fLocksText="0">
      <xdr:nvSpPr>
        <xdr:cNvPr id="2049" name="WordArt 6"/>
        <xdr:cNvSpPr>
          <a:spLocks noChangeArrowheads="1"/>
        </xdr:cNvSpPr>
      </xdr:nvSpPr>
      <xdr:spPr bwMode="auto">
        <a:xfrm>
          <a:off x="895350" y="19050"/>
          <a:ext cx="82200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</a:t>
          </a:r>
        </a:p>
      </xdr:txBody>
    </xdr:sp>
    <xdr:clientData/>
  </xdr:twoCellAnchor>
  <xdr:twoCellAnchor>
    <xdr:from>
      <xdr:col>20</xdr:col>
      <xdr:colOff>619125</xdr:colOff>
      <xdr:row>54</xdr:row>
      <xdr:rowOff>247650</xdr:rowOff>
    </xdr:from>
    <xdr:to>
      <xdr:col>38</xdr:col>
      <xdr:colOff>381000</xdr:colOff>
      <xdr:row>55</xdr:row>
      <xdr:rowOff>504825</xdr:rowOff>
    </xdr:to>
    <xdr:sp macro="" textlink="" fLocksText="0">
      <xdr:nvSpPr>
        <xdr:cNvPr id="2050" name="WordArt 2"/>
        <xdr:cNvSpPr>
          <a:spLocks noChangeArrowheads="1"/>
        </xdr:cNvSpPr>
      </xdr:nvSpPr>
      <xdr:spPr bwMode="auto">
        <a:xfrm>
          <a:off x="11410950" y="12458700"/>
          <a:ext cx="11725275" cy="7620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4097" name="WordArt 6"/>
        <xdr:cNvSpPr>
          <a:spLocks noChangeArrowheads="1"/>
        </xdr:cNvSpPr>
      </xdr:nvSpPr>
      <xdr:spPr bwMode="auto">
        <a:xfrm>
          <a:off x="590550" y="9525"/>
          <a:ext cx="1029652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- 24.3.2018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6145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- 8.4.2018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8193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- 28.4.2018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17409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- 12.5.2018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18</xdr:col>
      <xdr:colOff>47625</xdr:colOff>
      <xdr:row>0</xdr:row>
      <xdr:rowOff>733425</xdr:rowOff>
    </xdr:to>
    <xdr:sp macro="" textlink="" fLocksText="0">
      <xdr:nvSpPr>
        <xdr:cNvPr id="18433" name="WordArt 6"/>
        <xdr:cNvSpPr>
          <a:spLocks noChangeArrowheads="1"/>
        </xdr:cNvSpPr>
      </xdr:nvSpPr>
      <xdr:spPr bwMode="auto">
        <a:xfrm>
          <a:off x="590550" y="9525"/>
          <a:ext cx="13401675" cy="7239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- 28.4.2018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90" zoomScaleNormal="130" workbookViewId="0">
      <selection activeCell="R7" sqref="R7"/>
    </sheetView>
  </sheetViews>
  <sheetFormatPr defaultColWidth="8.5703125" defaultRowHeight="12.75"/>
  <cols>
    <col min="1" max="1" width="44.28515625" style="1" customWidth="1"/>
    <col min="2" max="9" width="6.7109375" style="1" customWidth="1"/>
    <col min="10" max="10" width="10" style="2" customWidth="1"/>
    <col min="11" max="11" width="8.85546875" style="2" customWidth="1"/>
    <col min="12" max="12" width="8.5703125" style="2" customWidth="1"/>
    <col min="13" max="13" width="13.42578125" style="1" customWidth="1"/>
    <col min="14" max="16384" width="8.5703125" style="1"/>
  </cols>
  <sheetData>
    <row r="2" spans="1:13" ht="87" customHeight="1"/>
    <row r="3" spans="1:13" ht="24" customHeight="1">
      <c r="A3" s="323" t="s">
        <v>0</v>
      </c>
      <c r="B3" s="323"/>
      <c r="C3" s="323"/>
      <c r="D3" s="323"/>
      <c r="E3" s="323"/>
      <c r="F3" s="323"/>
      <c r="G3" s="323"/>
      <c r="H3" s="323"/>
      <c r="I3" s="323"/>
      <c r="J3" s="324" t="s">
        <v>1</v>
      </c>
      <c r="K3" s="321" t="s">
        <v>2</v>
      </c>
      <c r="L3" s="324" t="s">
        <v>3</v>
      </c>
      <c r="M3" s="321" t="s">
        <v>4</v>
      </c>
    </row>
    <row r="4" spans="1:13">
      <c r="A4" s="323"/>
      <c r="B4" s="323"/>
      <c r="C4" s="323"/>
      <c r="D4" s="323"/>
      <c r="E4" s="323"/>
      <c r="F4" s="323"/>
      <c r="G4" s="323"/>
      <c r="H4" s="323"/>
      <c r="I4" s="323"/>
      <c r="J4" s="324"/>
      <c r="K4" s="321"/>
      <c r="L4" s="324"/>
      <c r="M4" s="321"/>
    </row>
    <row r="5" spans="1:13" ht="14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324"/>
      <c r="K5" s="321"/>
      <c r="L5" s="324"/>
      <c r="M5" s="321"/>
    </row>
    <row r="6" spans="1:13" ht="14.25" thickTop="1" thickBo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</row>
    <row r="7" spans="1:13" ht="25.15" customHeight="1" thickTop="1">
      <c r="A7" s="5" t="s">
        <v>14</v>
      </c>
      <c r="B7" s="6">
        <v>15</v>
      </c>
      <c r="C7" s="7">
        <v>20.5</v>
      </c>
      <c r="D7" s="7">
        <v>18</v>
      </c>
      <c r="E7" s="7">
        <v>11</v>
      </c>
      <c r="F7" s="7">
        <f>'5.HD-zápis'!$AM$61</f>
        <v>19</v>
      </c>
      <c r="G7" s="7">
        <f>'6.HD-zápis'!AM65</f>
        <v>0</v>
      </c>
      <c r="H7" s="7"/>
      <c r="I7" s="7"/>
      <c r="J7" s="8">
        <f>9589+'5.HD-zápis'!AK64+'6.HD-zápis'!AK65</f>
        <v>12009</v>
      </c>
      <c r="K7" s="8">
        <f>J7/(COUNT(B7:I7)*7)</f>
        <v>285.92857142857144</v>
      </c>
      <c r="L7" s="9">
        <f>SUM(B7:I7)</f>
        <v>83.5</v>
      </c>
      <c r="M7" s="10">
        <f>RANK(L7,$L$7:$L$14)</f>
        <v>3</v>
      </c>
    </row>
    <row r="8" spans="1:13" ht="25.15" customHeight="1">
      <c r="A8" s="11" t="s">
        <v>15</v>
      </c>
      <c r="B8" s="12">
        <v>9</v>
      </c>
      <c r="C8" s="13">
        <v>6</v>
      </c>
      <c r="D8" s="13">
        <v>5</v>
      </c>
      <c r="E8" s="13">
        <v>2.5</v>
      </c>
      <c r="F8" s="13">
        <f>'5.HD-zápis'!$AM$67</f>
        <v>9</v>
      </c>
      <c r="G8" s="13">
        <f>'6.HD-zápis'!AM63</f>
        <v>0</v>
      </c>
      <c r="H8" s="13"/>
      <c r="I8" s="13"/>
      <c r="J8" s="14">
        <f>8132+'5.HD-zápis'!AK60+'6.HD-zápis'!AK63</f>
        <v>10497</v>
      </c>
      <c r="K8" s="14">
        <f t="shared" ref="K8:K14" si="0">J8/(COUNT(B8:I8)*7)</f>
        <v>249.92857142857142</v>
      </c>
      <c r="L8" s="15">
        <f t="shared" ref="L8:L14" si="1">SUM(B8:I8)</f>
        <v>31.5</v>
      </c>
      <c r="M8" s="16">
        <f t="shared" ref="M8:M14" si="2">RANK(L8,$L$7:$L$14)</f>
        <v>8</v>
      </c>
    </row>
    <row r="9" spans="1:13" ht="25.15" customHeight="1">
      <c r="A9" s="17" t="s">
        <v>16</v>
      </c>
      <c r="B9" s="12">
        <v>13</v>
      </c>
      <c r="C9" s="13">
        <v>7</v>
      </c>
      <c r="D9" s="13">
        <v>6</v>
      </c>
      <c r="E9" s="13">
        <v>13</v>
      </c>
      <c r="F9" s="13">
        <f>'5.HD-zápis'!$AM$66</f>
        <v>11</v>
      </c>
      <c r="G9" s="13">
        <f>'6.HD-zápis'!AM66</f>
        <v>0</v>
      </c>
      <c r="H9" s="13"/>
      <c r="I9" s="13"/>
      <c r="J9" s="14">
        <f>9006+'5.HD-zápis'!AK63+'6.HD-zápis'!AK66</f>
        <v>11270</v>
      </c>
      <c r="K9" s="14">
        <f t="shared" si="0"/>
        <v>268.33333333333331</v>
      </c>
      <c r="L9" s="15">
        <f t="shared" si="1"/>
        <v>50</v>
      </c>
      <c r="M9" s="16">
        <f t="shared" si="2"/>
        <v>7</v>
      </c>
    </row>
    <row r="10" spans="1:13" ht="25.15" customHeight="1">
      <c r="A10" s="17" t="s">
        <v>17</v>
      </c>
      <c r="B10" s="12">
        <v>6</v>
      </c>
      <c r="C10" s="13">
        <v>13.5</v>
      </c>
      <c r="D10" s="13">
        <v>15</v>
      </c>
      <c r="E10" s="13">
        <v>10.5</v>
      </c>
      <c r="F10" s="13">
        <f>'5.HD-zápis'!$AM$63</f>
        <v>13</v>
      </c>
      <c r="G10" s="13">
        <f>'6.HD-zápis'!AM64</f>
        <v>0</v>
      </c>
      <c r="H10" s="13"/>
      <c r="I10" s="13"/>
      <c r="J10" s="14">
        <f>9084+'5.HD-zápis'!AK65+'6.HD-zápis'!AK64</f>
        <v>11416</v>
      </c>
      <c r="K10" s="14">
        <f t="shared" si="0"/>
        <v>271.8095238095238</v>
      </c>
      <c r="L10" s="15">
        <f t="shared" si="1"/>
        <v>58</v>
      </c>
      <c r="M10" s="16">
        <f t="shared" si="2"/>
        <v>6</v>
      </c>
    </row>
    <row r="11" spans="1:13" ht="25.15" customHeight="1">
      <c r="A11" s="17" t="s">
        <v>18</v>
      </c>
      <c r="B11" s="12">
        <v>19</v>
      </c>
      <c r="C11" s="13">
        <v>22.5</v>
      </c>
      <c r="D11" s="13">
        <v>16</v>
      </c>
      <c r="E11" s="13">
        <v>16</v>
      </c>
      <c r="F11" s="13">
        <f>'5.HD-zápis'!$AM$60</f>
        <v>20</v>
      </c>
      <c r="G11" s="13">
        <f>'6.HD-zápis'!AM67</f>
        <v>0</v>
      </c>
      <c r="H11" s="13"/>
      <c r="I11" s="13"/>
      <c r="J11" s="14">
        <f>9672+'5.HD-zápis'!AK66+'6.HD-zápis'!AK67</f>
        <v>11884</v>
      </c>
      <c r="K11" s="14">
        <f t="shared" si="0"/>
        <v>282.95238095238096</v>
      </c>
      <c r="L11" s="15">
        <f t="shared" si="1"/>
        <v>93.5</v>
      </c>
      <c r="M11" s="16">
        <f t="shared" si="2"/>
        <v>2</v>
      </c>
    </row>
    <row r="12" spans="1:13" ht="25.15" customHeight="1">
      <c r="A12" s="18" t="s">
        <v>19</v>
      </c>
      <c r="B12" s="12">
        <v>23</v>
      </c>
      <c r="C12" s="13">
        <v>16</v>
      </c>
      <c r="D12" s="13">
        <v>23</v>
      </c>
      <c r="E12" s="13">
        <v>27</v>
      </c>
      <c r="F12" s="13">
        <f>'5.HD-zápis'!$AM$64</f>
        <v>12</v>
      </c>
      <c r="G12" s="13">
        <f>'6.HD-zápis'!AM61</f>
        <v>0</v>
      </c>
      <c r="H12" s="13"/>
      <c r="I12" s="13"/>
      <c r="J12" s="14">
        <f>10365+'5.HD-zápis'!AK62+'6.HD-zápis'!AK61</f>
        <v>12571</v>
      </c>
      <c r="K12" s="14">
        <f t="shared" si="0"/>
        <v>299.3095238095238</v>
      </c>
      <c r="L12" s="15">
        <f t="shared" si="1"/>
        <v>101</v>
      </c>
      <c r="M12" s="16">
        <f t="shared" si="2"/>
        <v>1</v>
      </c>
    </row>
    <row r="13" spans="1:13" ht="25.15" customHeight="1">
      <c r="A13" s="19" t="s">
        <v>20</v>
      </c>
      <c r="B13" s="12">
        <v>11</v>
      </c>
      <c r="C13" s="13">
        <v>11.5</v>
      </c>
      <c r="D13" s="13">
        <v>24</v>
      </c>
      <c r="E13" s="13">
        <v>17</v>
      </c>
      <c r="F13" s="13">
        <f>'5.HD-zápis'!$AM$62</f>
        <v>16</v>
      </c>
      <c r="G13" s="13">
        <f>'6.HD-zápis'!AM62</f>
        <v>0</v>
      </c>
      <c r="H13" s="13"/>
      <c r="I13" s="13"/>
      <c r="J13" s="20">
        <f>9522+'5.HD-zápis'!AK61+'6.HD-zápis'!AK62</f>
        <v>12015</v>
      </c>
      <c r="K13" s="14">
        <f t="shared" si="0"/>
        <v>286.07142857142856</v>
      </c>
      <c r="L13" s="15">
        <f t="shared" si="1"/>
        <v>79.5</v>
      </c>
      <c r="M13" s="16">
        <f t="shared" si="2"/>
        <v>4</v>
      </c>
    </row>
    <row r="14" spans="1:13" ht="25.15" customHeight="1" thickBot="1">
      <c r="A14" s="21" t="s">
        <v>21</v>
      </c>
      <c r="B14" s="22">
        <v>16</v>
      </c>
      <c r="C14" s="23">
        <v>15</v>
      </c>
      <c r="D14" s="23">
        <v>5</v>
      </c>
      <c r="E14" s="23">
        <v>15</v>
      </c>
      <c r="F14" s="23">
        <f>'5.HD-zápis'!$AM$65</f>
        <v>12</v>
      </c>
      <c r="G14" s="23">
        <f>'6.HD-zápis'!AM60</f>
        <v>0</v>
      </c>
      <c r="H14" s="23"/>
      <c r="I14" s="23"/>
      <c r="J14" s="24">
        <f>8817+'5.HD-zápis'!AK67+'6.HD-zápis'!AK60</f>
        <v>10832</v>
      </c>
      <c r="K14" s="24">
        <f t="shared" si="0"/>
        <v>257.90476190476193</v>
      </c>
      <c r="L14" s="25">
        <f t="shared" si="1"/>
        <v>63</v>
      </c>
      <c r="M14" s="26">
        <f t="shared" si="2"/>
        <v>5</v>
      </c>
    </row>
    <row r="15" spans="1:13" ht="24.75" customHeight="1" thickTop="1"/>
    <row r="17" ht="3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65.25" customHeight="1"/>
    <row r="26" ht="37.15" customHeight="1"/>
    <row r="27" ht="13.5" customHeight="1"/>
    <row r="28" ht="25.5" customHeight="1"/>
    <row r="30" ht="3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</sheetData>
  <mergeCells count="6">
    <mergeCell ref="M3:M5"/>
    <mergeCell ref="A6:M6"/>
    <mergeCell ref="A3:I4"/>
    <mergeCell ref="J3:J5"/>
    <mergeCell ref="K3:K5"/>
    <mergeCell ref="L3:L5"/>
  </mergeCells>
  <phoneticPr fontId="33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Q72"/>
  <sheetViews>
    <sheetView topLeftCell="A43" zoomScale="75" zoomScaleNormal="75" zoomScaleSheetLayoutView="100" workbookViewId="0">
      <selection activeCell="O34" sqref="O34"/>
    </sheetView>
  </sheetViews>
  <sheetFormatPr defaultColWidth="8.5703125" defaultRowHeight="12.75"/>
  <cols>
    <col min="1" max="1" width="8.5703125" style="1" customWidth="1"/>
    <col min="2" max="2" width="17.7109375" style="1" customWidth="1"/>
    <col min="3" max="3" width="3.7109375" style="1" customWidth="1"/>
    <col min="4" max="4" width="1.28515625" style="1" customWidth="1"/>
    <col min="5" max="5" width="3.7109375" style="1" customWidth="1"/>
    <col min="6" max="6" width="18.28515625" style="1" customWidth="1"/>
    <col min="7" max="7" width="1.7109375" style="1" customWidth="1"/>
    <col min="8" max="8" width="17.28515625" style="1" customWidth="1"/>
    <col min="9" max="9" width="3.7109375" style="1" customWidth="1"/>
    <col min="10" max="10" width="1.28515625" style="1" customWidth="1"/>
    <col min="11" max="11" width="3.7109375" style="1" customWidth="1"/>
    <col min="12" max="12" width="18" style="1" customWidth="1"/>
    <col min="13" max="13" width="1.7109375" style="1" customWidth="1"/>
    <col min="14" max="14" width="17.85546875" style="1" customWidth="1"/>
    <col min="15" max="15" width="3.7109375" style="1" customWidth="1"/>
    <col min="16" max="16" width="1.28515625" style="1" customWidth="1"/>
    <col min="17" max="17" width="3.7109375" style="1" customWidth="1"/>
    <col min="18" max="18" width="17.42578125" style="1" customWidth="1"/>
    <col min="19" max="20" width="8.5703125" style="1" customWidth="1"/>
    <col min="21" max="21" width="38.7109375" style="1" customWidth="1"/>
    <col min="22" max="28" width="10.7109375" style="1" customWidth="1"/>
    <col min="29" max="31" width="8.5703125" style="1" customWidth="1"/>
    <col min="32" max="36" width="1.7109375" style="1" customWidth="1"/>
    <col min="37" max="44" width="15.7109375" style="1" customWidth="1"/>
    <col min="45" max="16384" width="8.5703125" style="1"/>
  </cols>
  <sheetData>
    <row r="1" spans="1:35" ht="64.900000000000006" customHeight="1"/>
    <row r="2" spans="1:35" ht="18" customHeight="1">
      <c r="A2" s="27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27"/>
      <c r="T2" s="27"/>
      <c r="U2" s="27"/>
      <c r="V2" s="27"/>
      <c r="W2" s="27"/>
      <c r="X2" s="27"/>
      <c r="Y2" s="27"/>
    </row>
    <row r="3" spans="1:35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35" ht="23.1" customHeight="1">
      <c r="A4" s="326" t="s">
        <v>6</v>
      </c>
      <c r="B4" s="327" t="s">
        <v>67</v>
      </c>
      <c r="C4" s="29">
        <v>4</v>
      </c>
      <c r="D4" s="30" t="s">
        <v>22</v>
      </c>
      <c r="E4" s="29">
        <v>0</v>
      </c>
      <c r="F4" s="328" t="s">
        <v>15</v>
      </c>
      <c r="G4" s="28"/>
      <c r="H4" s="327" t="s">
        <v>16</v>
      </c>
      <c r="I4" s="29">
        <v>4</v>
      </c>
      <c r="J4" s="30" t="s">
        <v>22</v>
      </c>
      <c r="K4" s="29">
        <v>0</v>
      </c>
      <c r="L4" s="329" t="s">
        <v>17</v>
      </c>
      <c r="M4" s="28"/>
      <c r="N4" s="327" t="s">
        <v>68</v>
      </c>
      <c r="O4" s="29">
        <v>0</v>
      </c>
      <c r="P4" s="30" t="s">
        <v>22</v>
      </c>
      <c r="Q4" s="29">
        <v>4</v>
      </c>
      <c r="R4" s="329" t="s">
        <v>69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</row>
    <row r="5" spans="1:35" ht="17.100000000000001" customHeight="1">
      <c r="A5" s="326"/>
      <c r="B5" s="327"/>
      <c r="C5" s="32">
        <v>357</v>
      </c>
      <c r="D5" s="33" t="s">
        <v>23</v>
      </c>
      <c r="E5" s="32">
        <v>284</v>
      </c>
      <c r="F5" s="328"/>
      <c r="G5" s="28"/>
      <c r="H5" s="327"/>
      <c r="I5" s="32">
        <v>323</v>
      </c>
      <c r="J5" s="33" t="s">
        <v>23</v>
      </c>
      <c r="K5" s="32">
        <v>284</v>
      </c>
      <c r="L5" s="329"/>
      <c r="M5" s="28"/>
      <c r="N5" s="327"/>
      <c r="O5" s="32">
        <v>328</v>
      </c>
      <c r="P5" s="33" t="s">
        <v>23</v>
      </c>
      <c r="Q5" s="32">
        <v>386</v>
      </c>
      <c r="R5" s="329"/>
      <c r="T5" s="27"/>
      <c r="U5" s="27"/>
      <c r="V5" s="27"/>
      <c r="W5" s="27"/>
      <c r="X5" s="27"/>
      <c r="Y5" s="27"/>
    </row>
    <row r="6" spans="1:35" ht="17.100000000000001" customHeight="1">
      <c r="A6" s="326"/>
      <c r="B6" s="34" t="s">
        <v>24</v>
      </c>
      <c r="C6" s="35">
        <v>169</v>
      </c>
      <c r="D6" s="36"/>
      <c r="E6" s="35">
        <v>140</v>
      </c>
      <c r="F6" s="34" t="s">
        <v>25</v>
      </c>
      <c r="G6" s="28"/>
      <c r="H6" s="34" t="s">
        <v>26</v>
      </c>
      <c r="I6" s="35">
        <v>175</v>
      </c>
      <c r="J6" s="36"/>
      <c r="K6" s="35">
        <v>158</v>
      </c>
      <c r="L6" s="34" t="s">
        <v>27</v>
      </c>
      <c r="M6" s="28"/>
      <c r="N6" s="37" t="s">
        <v>28</v>
      </c>
      <c r="O6" s="35">
        <v>152</v>
      </c>
      <c r="P6" s="36"/>
      <c r="Q6" s="35">
        <v>170</v>
      </c>
      <c r="R6" s="34" t="s">
        <v>29</v>
      </c>
      <c r="T6" s="27"/>
      <c r="U6" s="27"/>
      <c r="V6" s="27"/>
      <c r="W6" s="27"/>
      <c r="X6" s="27"/>
      <c r="Y6" s="27"/>
    </row>
    <row r="7" spans="1:35" ht="17.100000000000001" customHeight="1">
      <c r="A7" s="326"/>
      <c r="B7" s="34" t="s">
        <v>30</v>
      </c>
      <c r="C7" s="35">
        <v>188</v>
      </c>
      <c r="D7" s="38"/>
      <c r="E7" s="35">
        <v>144</v>
      </c>
      <c r="F7" s="34" t="s">
        <v>31</v>
      </c>
      <c r="G7" s="28"/>
      <c r="H7" s="34" t="s">
        <v>32</v>
      </c>
      <c r="I7" s="35">
        <v>148</v>
      </c>
      <c r="J7" s="38"/>
      <c r="K7" s="35">
        <v>126</v>
      </c>
      <c r="L7" s="34" t="s">
        <v>33</v>
      </c>
      <c r="M7" s="28"/>
      <c r="N7" s="34" t="s">
        <v>34</v>
      </c>
      <c r="O7" s="35">
        <v>176</v>
      </c>
      <c r="P7" s="38"/>
      <c r="Q7" s="35">
        <v>216</v>
      </c>
      <c r="R7" s="34" t="s">
        <v>35</v>
      </c>
      <c r="T7" s="27"/>
      <c r="U7" s="27"/>
      <c r="V7" s="27"/>
      <c r="W7" s="27"/>
      <c r="X7" s="27"/>
      <c r="Y7" s="27"/>
    </row>
    <row r="8" spans="1:35" ht="17.100000000000001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</row>
    <row r="9" spans="1:35" ht="23.1" customHeight="1">
      <c r="A9" s="326" t="s">
        <v>7</v>
      </c>
      <c r="B9" s="327" t="s">
        <v>17</v>
      </c>
      <c r="C9" s="29">
        <v>0</v>
      </c>
      <c r="D9" s="30" t="s">
        <v>22</v>
      </c>
      <c r="E9" s="29">
        <v>4</v>
      </c>
      <c r="F9" s="328" t="s">
        <v>68</v>
      </c>
      <c r="G9" s="28"/>
      <c r="H9" s="327" t="s">
        <v>21</v>
      </c>
      <c r="I9" s="29">
        <v>4</v>
      </c>
      <c r="J9" s="30" t="s">
        <v>22</v>
      </c>
      <c r="K9" s="29">
        <v>0</v>
      </c>
      <c r="L9" s="329" t="s">
        <v>20</v>
      </c>
      <c r="M9" s="28"/>
      <c r="N9" s="327" t="s">
        <v>15</v>
      </c>
      <c r="O9" s="29">
        <v>3</v>
      </c>
      <c r="P9" s="30" t="s">
        <v>22</v>
      </c>
      <c r="Q9" s="29">
        <v>1</v>
      </c>
      <c r="R9" s="329" t="s">
        <v>16</v>
      </c>
      <c r="S9" s="43"/>
      <c r="T9" s="27"/>
      <c r="U9" s="27"/>
      <c r="V9" s="27"/>
      <c r="W9" s="27"/>
      <c r="X9" s="27"/>
      <c r="Y9" s="27"/>
    </row>
    <row r="10" spans="1:35" ht="12.75" customHeight="1">
      <c r="A10" s="326"/>
      <c r="B10" s="327"/>
      <c r="C10" s="32">
        <v>347</v>
      </c>
      <c r="D10" s="33" t="s">
        <v>23</v>
      </c>
      <c r="E10" s="32">
        <v>377</v>
      </c>
      <c r="F10" s="328"/>
      <c r="G10" s="28"/>
      <c r="H10" s="327"/>
      <c r="I10" s="32">
        <v>338</v>
      </c>
      <c r="J10" s="33" t="s">
        <v>23</v>
      </c>
      <c r="K10" s="32">
        <v>309</v>
      </c>
      <c r="L10" s="329"/>
      <c r="M10" s="28"/>
      <c r="N10" s="327"/>
      <c r="O10" s="32">
        <v>359</v>
      </c>
      <c r="P10" s="33" t="s">
        <v>23</v>
      </c>
      <c r="Q10" s="32">
        <v>340</v>
      </c>
      <c r="R10" s="329"/>
      <c r="S10" s="27"/>
      <c r="T10" s="27"/>
      <c r="U10" s="27"/>
      <c r="V10" s="27"/>
      <c r="W10" s="27"/>
      <c r="X10" s="27"/>
      <c r="Y10" s="27"/>
    </row>
    <row r="11" spans="1:35" ht="17.100000000000001" customHeight="1">
      <c r="A11" s="326"/>
      <c r="B11" s="34" t="s">
        <v>27</v>
      </c>
      <c r="C11" s="35">
        <v>193</v>
      </c>
      <c r="D11" s="36"/>
      <c r="E11" s="35">
        <v>197</v>
      </c>
      <c r="F11" s="34" t="s">
        <v>28</v>
      </c>
      <c r="G11" s="28"/>
      <c r="H11" s="44" t="s">
        <v>37</v>
      </c>
      <c r="I11" s="35">
        <v>138</v>
      </c>
      <c r="J11" s="36"/>
      <c r="K11" s="35">
        <v>134</v>
      </c>
      <c r="L11" s="34" t="s">
        <v>38</v>
      </c>
      <c r="M11" s="28"/>
      <c r="N11" s="34" t="s">
        <v>39</v>
      </c>
      <c r="O11" s="35">
        <v>178</v>
      </c>
      <c r="P11" s="36"/>
      <c r="Q11" s="35">
        <v>151</v>
      </c>
      <c r="R11" s="34" t="s">
        <v>26</v>
      </c>
      <c r="S11" s="27"/>
      <c r="T11" s="27"/>
      <c r="U11" s="27"/>
      <c r="V11" s="27"/>
      <c r="W11" s="27"/>
      <c r="X11" s="27"/>
    </row>
    <row r="12" spans="1:35" ht="17.100000000000001" customHeight="1">
      <c r="A12" s="326"/>
      <c r="B12" s="34" t="s">
        <v>33</v>
      </c>
      <c r="C12" s="35">
        <v>154</v>
      </c>
      <c r="D12" s="38"/>
      <c r="E12" s="35">
        <v>180</v>
      </c>
      <c r="F12" s="34" t="s">
        <v>34</v>
      </c>
      <c r="G12" s="28"/>
      <c r="H12" s="44" t="s">
        <v>40</v>
      </c>
      <c r="I12" s="35">
        <v>200</v>
      </c>
      <c r="J12" s="38"/>
      <c r="K12" s="35">
        <v>175</v>
      </c>
      <c r="L12" s="34" t="s">
        <v>41</v>
      </c>
      <c r="M12" s="28"/>
      <c r="N12" s="34" t="s">
        <v>31</v>
      </c>
      <c r="O12" s="35">
        <v>181</v>
      </c>
      <c r="P12" s="38"/>
      <c r="Q12" s="35">
        <v>189</v>
      </c>
      <c r="R12" s="34" t="s">
        <v>32</v>
      </c>
      <c r="S12" s="27"/>
      <c r="T12" s="27"/>
      <c r="U12" s="27"/>
      <c r="V12" s="27"/>
      <c r="W12" s="27"/>
    </row>
    <row r="13" spans="1:35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</row>
    <row r="14" spans="1:35" ht="23.1" customHeight="1">
      <c r="A14" s="326" t="s">
        <v>8</v>
      </c>
      <c r="B14" s="327" t="s">
        <v>69</v>
      </c>
      <c r="C14" s="29">
        <v>3</v>
      </c>
      <c r="D14" s="30" t="s">
        <v>22</v>
      </c>
      <c r="E14" s="29">
        <v>1</v>
      </c>
      <c r="F14" s="328" t="s">
        <v>21</v>
      </c>
      <c r="G14" s="28"/>
      <c r="H14" s="327" t="s">
        <v>17</v>
      </c>
      <c r="I14" s="29">
        <v>1</v>
      </c>
      <c r="J14" s="30" t="s">
        <v>22</v>
      </c>
      <c r="K14" s="29">
        <v>3</v>
      </c>
      <c r="L14" s="329" t="s">
        <v>15</v>
      </c>
      <c r="M14" s="28"/>
      <c r="N14" s="327" t="s">
        <v>67</v>
      </c>
      <c r="O14" s="29">
        <v>1</v>
      </c>
      <c r="P14" s="30" t="s">
        <v>22</v>
      </c>
      <c r="Q14" s="29">
        <v>3</v>
      </c>
      <c r="R14" s="329" t="s">
        <v>20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5" ht="12.75" customHeight="1">
      <c r="A15" s="326"/>
      <c r="B15" s="327"/>
      <c r="C15" s="32">
        <v>340</v>
      </c>
      <c r="D15" s="33" t="s">
        <v>23</v>
      </c>
      <c r="E15" s="32">
        <v>272</v>
      </c>
      <c r="F15" s="328"/>
      <c r="G15" s="28"/>
      <c r="H15" s="327"/>
      <c r="I15" s="32">
        <v>319</v>
      </c>
      <c r="J15" s="33" t="s">
        <v>23</v>
      </c>
      <c r="K15" s="32">
        <v>320</v>
      </c>
      <c r="L15" s="329"/>
      <c r="M15" s="28"/>
      <c r="N15" s="327"/>
      <c r="O15" s="32">
        <v>324</v>
      </c>
      <c r="P15" s="33" t="s">
        <v>23</v>
      </c>
      <c r="Q15" s="32">
        <v>349</v>
      </c>
      <c r="R15" s="32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5" ht="17.100000000000001" customHeight="1">
      <c r="A16" s="326"/>
      <c r="B16" s="34" t="s">
        <v>29</v>
      </c>
      <c r="C16" s="35">
        <v>193</v>
      </c>
      <c r="D16" s="36"/>
      <c r="E16" s="35">
        <v>116</v>
      </c>
      <c r="F16" s="34" t="s">
        <v>37</v>
      </c>
      <c r="G16" s="28"/>
      <c r="H16" s="34" t="s">
        <v>33</v>
      </c>
      <c r="I16" s="35">
        <v>128</v>
      </c>
      <c r="J16" s="36"/>
      <c r="K16" s="35">
        <v>167</v>
      </c>
      <c r="L16" s="34" t="s">
        <v>39</v>
      </c>
      <c r="M16" s="28"/>
      <c r="N16" s="34" t="s">
        <v>30</v>
      </c>
      <c r="O16" s="35">
        <v>154</v>
      </c>
      <c r="P16" s="36"/>
      <c r="Q16" s="35">
        <v>153</v>
      </c>
      <c r="R16" s="34" t="s">
        <v>41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17.100000000000001" customHeight="1">
      <c r="A17" s="326"/>
      <c r="B17" s="34" t="s">
        <v>35</v>
      </c>
      <c r="C17" s="35">
        <v>147</v>
      </c>
      <c r="D17" s="38"/>
      <c r="E17" s="35">
        <v>156</v>
      </c>
      <c r="F17" s="34" t="s">
        <v>40</v>
      </c>
      <c r="G17" s="28"/>
      <c r="H17" s="34" t="s">
        <v>27</v>
      </c>
      <c r="I17" s="35">
        <v>191</v>
      </c>
      <c r="J17" s="38"/>
      <c r="K17" s="35">
        <v>153</v>
      </c>
      <c r="L17" s="34" t="s">
        <v>31</v>
      </c>
      <c r="M17" s="28"/>
      <c r="N17" s="34" t="s">
        <v>36</v>
      </c>
      <c r="O17" s="35">
        <v>170</v>
      </c>
      <c r="P17" s="38"/>
      <c r="Q17" s="35">
        <v>196</v>
      </c>
      <c r="R17" s="34" t="s">
        <v>38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23.1" customHeight="1">
      <c r="A19" s="326" t="s">
        <v>9</v>
      </c>
      <c r="B19" s="327" t="s">
        <v>16</v>
      </c>
      <c r="C19" s="29">
        <v>4</v>
      </c>
      <c r="D19" s="30" t="s">
        <v>22</v>
      </c>
      <c r="E19" s="29">
        <v>0</v>
      </c>
      <c r="F19" s="328" t="s">
        <v>20</v>
      </c>
      <c r="G19" s="28"/>
      <c r="H19" s="327" t="s">
        <v>67</v>
      </c>
      <c r="I19" s="29">
        <v>4</v>
      </c>
      <c r="J19" s="30" t="s">
        <v>22</v>
      </c>
      <c r="K19" s="29">
        <v>0</v>
      </c>
      <c r="L19" s="329" t="s">
        <v>69</v>
      </c>
      <c r="M19" s="28"/>
      <c r="N19" s="327" t="s">
        <v>21</v>
      </c>
      <c r="O19" s="29">
        <v>0</v>
      </c>
      <c r="P19" s="30" t="s">
        <v>22</v>
      </c>
      <c r="Q19" s="29">
        <v>4</v>
      </c>
      <c r="R19" s="329" t="s">
        <v>68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12.75" customHeight="1">
      <c r="A20" s="326"/>
      <c r="B20" s="327"/>
      <c r="C20" s="32">
        <v>333</v>
      </c>
      <c r="D20" s="33" t="s">
        <v>23</v>
      </c>
      <c r="E20" s="32">
        <v>268</v>
      </c>
      <c r="F20" s="328"/>
      <c r="G20" s="28"/>
      <c r="H20" s="327"/>
      <c r="I20" s="32">
        <v>400</v>
      </c>
      <c r="J20" s="33" t="s">
        <v>23</v>
      </c>
      <c r="K20" s="32">
        <v>332</v>
      </c>
      <c r="L20" s="329"/>
      <c r="M20" s="28"/>
      <c r="N20" s="327"/>
      <c r="O20" s="32">
        <v>327</v>
      </c>
      <c r="P20" s="33" t="s">
        <v>23</v>
      </c>
      <c r="Q20" s="32">
        <v>369</v>
      </c>
      <c r="R20" s="32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7.100000000000001" customHeight="1">
      <c r="A21" s="326"/>
      <c r="B21" s="34" t="s">
        <v>26</v>
      </c>
      <c r="C21" s="35">
        <v>171</v>
      </c>
      <c r="D21" s="36"/>
      <c r="E21" s="35">
        <v>145</v>
      </c>
      <c r="F21" s="34" t="s">
        <v>38</v>
      </c>
      <c r="G21" s="28"/>
      <c r="H21" s="34" t="s">
        <v>30</v>
      </c>
      <c r="I21" s="35">
        <v>185</v>
      </c>
      <c r="J21" s="36"/>
      <c r="K21" s="35">
        <v>153</v>
      </c>
      <c r="L21" s="34" t="s">
        <v>29</v>
      </c>
      <c r="M21" s="28"/>
      <c r="N21" s="34" t="s">
        <v>37</v>
      </c>
      <c r="O21" s="35">
        <v>150</v>
      </c>
      <c r="P21" s="36"/>
      <c r="Q21" s="35">
        <v>164</v>
      </c>
      <c r="R21" s="34" t="s">
        <v>28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7.100000000000001" customHeight="1">
      <c r="A22" s="326"/>
      <c r="B22" s="34" t="s">
        <v>32</v>
      </c>
      <c r="C22" s="35">
        <v>162</v>
      </c>
      <c r="D22" s="38"/>
      <c r="E22" s="35">
        <v>123</v>
      </c>
      <c r="F22" s="34" t="s">
        <v>41</v>
      </c>
      <c r="G22" s="28"/>
      <c r="H22" s="34" t="s">
        <v>36</v>
      </c>
      <c r="I22" s="35">
        <v>215</v>
      </c>
      <c r="J22" s="38"/>
      <c r="K22" s="35">
        <v>179</v>
      </c>
      <c r="L22" s="34" t="s">
        <v>35</v>
      </c>
      <c r="M22" s="28"/>
      <c r="N22" s="34" t="s">
        <v>40</v>
      </c>
      <c r="O22" s="35">
        <v>177</v>
      </c>
      <c r="P22" s="38"/>
      <c r="Q22" s="35">
        <v>205</v>
      </c>
      <c r="R22" s="34" t="s">
        <v>34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3.1" customHeight="1">
      <c r="A24" s="326" t="s">
        <v>10</v>
      </c>
      <c r="B24" s="327" t="s">
        <v>20</v>
      </c>
      <c r="C24" s="29">
        <v>1</v>
      </c>
      <c r="D24" s="30" t="s">
        <v>22</v>
      </c>
      <c r="E24" s="29">
        <v>3</v>
      </c>
      <c r="F24" s="328" t="s">
        <v>15</v>
      </c>
      <c r="G24" s="28"/>
      <c r="H24" s="327" t="s">
        <v>68</v>
      </c>
      <c r="I24" s="29">
        <v>4</v>
      </c>
      <c r="J24" s="30" t="s">
        <v>22</v>
      </c>
      <c r="K24" s="29">
        <v>0</v>
      </c>
      <c r="L24" s="329" t="s">
        <v>67</v>
      </c>
      <c r="M24" s="28"/>
      <c r="N24" s="327" t="s">
        <v>17</v>
      </c>
      <c r="O24" s="29">
        <v>1</v>
      </c>
      <c r="P24" s="30" t="s">
        <v>22</v>
      </c>
      <c r="Q24" s="29">
        <v>3</v>
      </c>
      <c r="R24" s="329" t="s">
        <v>21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2.75" customHeight="1">
      <c r="A25" s="326"/>
      <c r="B25" s="327"/>
      <c r="C25" s="32">
        <v>310</v>
      </c>
      <c r="D25" s="33" t="s">
        <v>23</v>
      </c>
      <c r="E25" s="32">
        <v>316</v>
      </c>
      <c r="F25" s="328"/>
      <c r="G25" s="28"/>
      <c r="H25" s="327"/>
      <c r="I25" s="32">
        <v>397</v>
      </c>
      <c r="J25" s="33" t="s">
        <v>23</v>
      </c>
      <c r="K25" s="32">
        <v>352</v>
      </c>
      <c r="L25" s="329"/>
      <c r="M25" s="28"/>
      <c r="N25" s="327"/>
      <c r="O25" s="32">
        <v>313</v>
      </c>
      <c r="P25" s="33" t="s">
        <v>23</v>
      </c>
      <c r="Q25" s="32">
        <v>341</v>
      </c>
      <c r="R25" s="3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7.100000000000001" customHeight="1">
      <c r="A26" s="326"/>
      <c r="B26" s="34" t="s">
        <v>38</v>
      </c>
      <c r="C26" s="35">
        <v>139</v>
      </c>
      <c r="D26" s="36"/>
      <c r="E26" s="35">
        <v>181</v>
      </c>
      <c r="F26" s="34" t="s">
        <v>39</v>
      </c>
      <c r="G26" s="28"/>
      <c r="H26" s="34" t="s">
        <v>28</v>
      </c>
      <c r="I26" s="35">
        <v>209</v>
      </c>
      <c r="J26" s="36"/>
      <c r="K26" s="35">
        <v>173</v>
      </c>
      <c r="L26" s="34" t="s">
        <v>30</v>
      </c>
      <c r="M26" s="28"/>
      <c r="N26" s="34" t="s">
        <v>27</v>
      </c>
      <c r="O26" s="35">
        <v>161</v>
      </c>
      <c r="P26" s="36"/>
      <c r="Q26" s="35">
        <v>151</v>
      </c>
      <c r="R26" s="34" t="s">
        <v>37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7.100000000000001" customHeight="1">
      <c r="A27" s="326"/>
      <c r="B27" s="34" t="s">
        <v>41</v>
      </c>
      <c r="C27" s="35">
        <v>171</v>
      </c>
      <c r="D27" s="38"/>
      <c r="E27" s="35">
        <v>135</v>
      </c>
      <c r="F27" s="34" t="s">
        <v>31</v>
      </c>
      <c r="G27" s="28"/>
      <c r="H27" s="34" t="s">
        <v>34</v>
      </c>
      <c r="I27" s="35">
        <v>188</v>
      </c>
      <c r="J27" s="38"/>
      <c r="K27" s="35">
        <v>179</v>
      </c>
      <c r="L27" s="34" t="s">
        <v>36</v>
      </c>
      <c r="M27" s="28"/>
      <c r="N27" s="34" t="s">
        <v>33</v>
      </c>
      <c r="O27" s="35">
        <v>152</v>
      </c>
      <c r="P27" s="38"/>
      <c r="Q27" s="35">
        <v>190</v>
      </c>
      <c r="R27" s="34" t="s">
        <v>40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23.1" customHeight="1">
      <c r="A29" s="326" t="s">
        <v>11</v>
      </c>
      <c r="B29" s="327" t="s">
        <v>21</v>
      </c>
      <c r="C29" s="29">
        <v>1</v>
      </c>
      <c r="D29" s="30" t="s">
        <v>22</v>
      </c>
      <c r="E29" s="29">
        <v>3</v>
      </c>
      <c r="F29" s="328" t="s">
        <v>67</v>
      </c>
      <c r="G29" s="28"/>
      <c r="H29" s="327" t="s">
        <v>69</v>
      </c>
      <c r="I29" s="29">
        <v>3</v>
      </c>
      <c r="J29" s="30" t="s">
        <v>22</v>
      </c>
      <c r="K29" s="29">
        <v>1</v>
      </c>
      <c r="L29" s="329" t="s">
        <v>16</v>
      </c>
      <c r="M29" s="28"/>
      <c r="N29" s="327" t="s">
        <v>20</v>
      </c>
      <c r="O29" s="29">
        <v>4</v>
      </c>
      <c r="P29" s="30" t="s">
        <v>22</v>
      </c>
      <c r="Q29" s="29">
        <v>0</v>
      </c>
      <c r="R29" s="329" t="s">
        <v>17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2.75" customHeight="1">
      <c r="A30" s="326"/>
      <c r="B30" s="327"/>
      <c r="C30" s="32">
        <v>316</v>
      </c>
      <c r="D30" s="33" t="s">
        <v>23</v>
      </c>
      <c r="E30" s="32">
        <v>338</v>
      </c>
      <c r="F30" s="328"/>
      <c r="G30" s="28"/>
      <c r="H30" s="327"/>
      <c r="I30" s="32">
        <v>358</v>
      </c>
      <c r="J30" s="33" t="s">
        <v>23</v>
      </c>
      <c r="K30" s="32">
        <v>336</v>
      </c>
      <c r="L30" s="329"/>
      <c r="M30" s="28"/>
      <c r="N30" s="327"/>
      <c r="O30" s="32">
        <v>370</v>
      </c>
      <c r="P30" s="33" t="s">
        <v>23</v>
      </c>
      <c r="Q30" s="32">
        <v>321</v>
      </c>
      <c r="R30" s="32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7.100000000000001" customHeight="1">
      <c r="A31" s="326"/>
      <c r="B31" s="34" t="s">
        <v>37</v>
      </c>
      <c r="C31" s="35">
        <v>124</v>
      </c>
      <c r="D31" s="36"/>
      <c r="E31" s="35">
        <v>154</v>
      </c>
      <c r="F31" s="34" t="s">
        <v>30</v>
      </c>
      <c r="G31" s="28"/>
      <c r="H31" s="34" t="s">
        <v>29</v>
      </c>
      <c r="I31" s="35">
        <v>167</v>
      </c>
      <c r="J31" s="36"/>
      <c r="K31" s="35">
        <v>169</v>
      </c>
      <c r="L31" s="34" t="s">
        <v>26</v>
      </c>
      <c r="M31" s="28"/>
      <c r="N31" s="34" t="s">
        <v>38</v>
      </c>
      <c r="O31" s="35">
        <v>186</v>
      </c>
      <c r="P31" s="36"/>
      <c r="Q31" s="35">
        <v>172</v>
      </c>
      <c r="R31" s="34" t="s">
        <v>33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5.75" customHeight="1">
      <c r="A32" s="326"/>
      <c r="B32" s="34" t="s">
        <v>40</v>
      </c>
      <c r="C32" s="35">
        <v>192</v>
      </c>
      <c r="D32" s="38"/>
      <c r="E32" s="35">
        <v>184</v>
      </c>
      <c r="F32" s="34" t="s">
        <v>36</v>
      </c>
      <c r="G32" s="28"/>
      <c r="H32" s="34" t="s">
        <v>35</v>
      </c>
      <c r="I32" s="35">
        <v>191</v>
      </c>
      <c r="J32" s="38"/>
      <c r="K32" s="35">
        <v>167</v>
      </c>
      <c r="L32" s="34" t="s">
        <v>32</v>
      </c>
      <c r="M32" s="28"/>
      <c r="N32" s="34" t="s">
        <v>41</v>
      </c>
      <c r="O32" s="35">
        <v>184</v>
      </c>
      <c r="P32" s="38"/>
      <c r="Q32" s="35">
        <v>149</v>
      </c>
      <c r="R32" s="34" t="s">
        <v>27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23.1" customHeight="1">
      <c r="A34" s="326" t="s">
        <v>12</v>
      </c>
      <c r="B34" s="327" t="s">
        <v>68</v>
      </c>
      <c r="C34" s="29">
        <v>3</v>
      </c>
      <c r="D34" s="30" t="s">
        <v>22</v>
      </c>
      <c r="E34" s="29">
        <v>1</v>
      </c>
      <c r="F34" s="328" t="s">
        <v>16</v>
      </c>
      <c r="G34" s="28"/>
      <c r="H34" s="327" t="s">
        <v>15</v>
      </c>
      <c r="I34" s="29">
        <v>0</v>
      </c>
      <c r="J34" s="30" t="s">
        <v>22</v>
      </c>
      <c r="K34" s="29">
        <v>4</v>
      </c>
      <c r="L34" s="329" t="s">
        <v>69</v>
      </c>
      <c r="M34" s="28"/>
      <c r="N34" s="327" t="s">
        <v>17</v>
      </c>
      <c r="O34" s="29">
        <v>4</v>
      </c>
      <c r="P34" s="30" t="s">
        <v>22</v>
      </c>
      <c r="Q34" s="29">
        <v>0</v>
      </c>
      <c r="R34" s="329" t="s">
        <v>67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>
      <c r="A35" s="326"/>
      <c r="B35" s="327"/>
      <c r="C35" s="32">
        <v>386</v>
      </c>
      <c r="D35" s="33" t="s">
        <v>23</v>
      </c>
      <c r="E35" s="32">
        <v>333</v>
      </c>
      <c r="F35" s="328"/>
      <c r="G35" s="28"/>
      <c r="H35" s="327"/>
      <c r="I35" s="32">
        <v>286</v>
      </c>
      <c r="J35" s="33" t="s">
        <v>23</v>
      </c>
      <c r="K35" s="32">
        <v>338</v>
      </c>
      <c r="L35" s="329"/>
      <c r="M35" s="28"/>
      <c r="N35" s="327"/>
      <c r="O35" s="32">
        <v>377</v>
      </c>
      <c r="P35" s="33" t="s">
        <v>23</v>
      </c>
      <c r="Q35" s="32">
        <v>305</v>
      </c>
      <c r="R35" s="32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7.100000000000001" customHeight="1">
      <c r="A36" s="326"/>
      <c r="B36" s="34" t="s">
        <v>28</v>
      </c>
      <c r="C36" s="35">
        <v>211</v>
      </c>
      <c r="D36" s="36"/>
      <c r="E36" s="35">
        <v>148</v>
      </c>
      <c r="F36" s="34" t="s">
        <v>26</v>
      </c>
      <c r="G36" s="28"/>
      <c r="H36" s="34" t="s">
        <v>39</v>
      </c>
      <c r="I36" s="35">
        <v>136</v>
      </c>
      <c r="J36" s="36"/>
      <c r="K36" s="35">
        <v>179</v>
      </c>
      <c r="L36" s="34" t="s">
        <v>29</v>
      </c>
      <c r="M36" s="28"/>
      <c r="N36" s="34" t="s">
        <v>27</v>
      </c>
      <c r="O36" s="35">
        <v>201</v>
      </c>
      <c r="P36" s="36"/>
      <c r="Q36" s="35">
        <v>141</v>
      </c>
      <c r="R36" s="34" t="s">
        <v>30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7.100000000000001" customHeight="1">
      <c r="A37" s="326"/>
      <c r="B37" s="34" t="s">
        <v>34</v>
      </c>
      <c r="C37" s="35">
        <v>175</v>
      </c>
      <c r="D37" s="38"/>
      <c r="E37" s="35">
        <v>185</v>
      </c>
      <c r="F37" s="34" t="s">
        <v>32</v>
      </c>
      <c r="G37" s="28"/>
      <c r="H37" s="34" t="s">
        <v>31</v>
      </c>
      <c r="I37" s="35">
        <v>150</v>
      </c>
      <c r="J37" s="38"/>
      <c r="K37" s="35">
        <v>159</v>
      </c>
      <c r="L37" s="34" t="s">
        <v>35</v>
      </c>
      <c r="M37" s="28"/>
      <c r="N37" s="34" t="s">
        <v>33</v>
      </c>
      <c r="O37" s="35">
        <v>176</v>
      </c>
      <c r="P37" s="38"/>
      <c r="Q37" s="35">
        <v>164</v>
      </c>
      <c r="R37" s="34" t="s">
        <v>36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23.1" customHeight="1">
      <c r="A39" s="326" t="s">
        <v>13</v>
      </c>
      <c r="B39" s="327" t="s">
        <v>20</v>
      </c>
      <c r="C39" s="29">
        <v>3</v>
      </c>
      <c r="D39" s="30" t="s">
        <v>22</v>
      </c>
      <c r="E39" s="29">
        <v>1</v>
      </c>
      <c r="F39" s="328" t="s">
        <v>69</v>
      </c>
      <c r="G39" s="28"/>
      <c r="H39" s="327" t="s">
        <v>16</v>
      </c>
      <c r="I39" s="29">
        <v>1</v>
      </c>
      <c r="J39" s="30" t="s">
        <v>22</v>
      </c>
      <c r="K39" s="29">
        <v>3</v>
      </c>
      <c r="L39" s="329" t="s">
        <v>21</v>
      </c>
      <c r="M39" s="28"/>
      <c r="N39" s="327" t="s">
        <v>68</v>
      </c>
      <c r="O39" s="29">
        <v>4</v>
      </c>
      <c r="P39" s="30" t="s">
        <v>22</v>
      </c>
      <c r="Q39" s="29">
        <v>0</v>
      </c>
      <c r="R39" s="329" t="s">
        <v>15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>
      <c r="A40" s="326"/>
      <c r="B40" s="327"/>
      <c r="C40" s="32">
        <v>350</v>
      </c>
      <c r="D40" s="33" t="s">
        <v>23</v>
      </c>
      <c r="E40" s="32">
        <v>344</v>
      </c>
      <c r="F40" s="328"/>
      <c r="G40" s="28"/>
      <c r="H40" s="327"/>
      <c r="I40" s="32">
        <v>333</v>
      </c>
      <c r="J40" s="33" t="s">
        <v>23</v>
      </c>
      <c r="K40" s="32">
        <v>355</v>
      </c>
      <c r="L40" s="329"/>
      <c r="M40" s="28"/>
      <c r="N40" s="327"/>
      <c r="O40" s="32">
        <v>371</v>
      </c>
      <c r="P40" s="33" t="s">
        <v>23</v>
      </c>
      <c r="Q40" s="32">
        <v>345</v>
      </c>
      <c r="R40" s="3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7.100000000000001" customHeight="1">
      <c r="A41" s="326"/>
      <c r="B41" s="34" t="s">
        <v>38</v>
      </c>
      <c r="C41" s="35">
        <v>139</v>
      </c>
      <c r="D41" s="36"/>
      <c r="E41" s="35">
        <v>165</v>
      </c>
      <c r="F41" s="34" t="s">
        <v>29</v>
      </c>
      <c r="G41" s="28"/>
      <c r="H41" s="34" t="s">
        <v>26</v>
      </c>
      <c r="I41" s="35">
        <v>171</v>
      </c>
      <c r="J41" s="36"/>
      <c r="K41" s="35">
        <v>164</v>
      </c>
      <c r="L41" s="34" t="s">
        <v>37</v>
      </c>
      <c r="M41" s="28"/>
      <c r="N41" s="34" t="s">
        <v>28</v>
      </c>
      <c r="O41" s="35">
        <v>192</v>
      </c>
      <c r="P41" s="36"/>
      <c r="Q41" s="35">
        <v>177</v>
      </c>
      <c r="R41" s="34" t="s">
        <v>39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7.100000000000001" customHeight="1">
      <c r="A42" s="326"/>
      <c r="B42" s="34" t="s">
        <v>41</v>
      </c>
      <c r="C42" s="35">
        <v>211</v>
      </c>
      <c r="D42" s="38"/>
      <c r="E42" s="35">
        <v>179</v>
      </c>
      <c r="F42" s="34" t="s">
        <v>35</v>
      </c>
      <c r="G42" s="28"/>
      <c r="H42" s="34" t="s">
        <v>32</v>
      </c>
      <c r="I42" s="35">
        <v>162</v>
      </c>
      <c r="J42" s="38"/>
      <c r="K42" s="35">
        <v>191</v>
      </c>
      <c r="L42" s="34" t="s">
        <v>40</v>
      </c>
      <c r="M42" s="28"/>
      <c r="N42" s="34" t="s">
        <v>34</v>
      </c>
      <c r="O42" s="35">
        <v>179</v>
      </c>
      <c r="P42" s="38"/>
      <c r="Q42" s="35">
        <v>168</v>
      </c>
      <c r="R42" s="34" t="s">
        <v>31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23.1" customHeight="1">
      <c r="A44" s="326" t="s">
        <v>42</v>
      </c>
      <c r="B44" s="327" t="s">
        <v>69</v>
      </c>
      <c r="C44" s="29">
        <v>4</v>
      </c>
      <c r="D44" s="30" t="s">
        <v>22</v>
      </c>
      <c r="E44" s="29">
        <v>0</v>
      </c>
      <c r="F44" s="328" t="s">
        <v>17</v>
      </c>
      <c r="G44" s="28"/>
      <c r="H44" s="327" t="s">
        <v>20</v>
      </c>
      <c r="I44" s="29">
        <v>0</v>
      </c>
      <c r="J44" s="30" t="s">
        <v>22</v>
      </c>
      <c r="K44" s="29">
        <v>4</v>
      </c>
      <c r="L44" s="329" t="s">
        <v>68</v>
      </c>
      <c r="M44" s="28"/>
      <c r="N44" s="327" t="s">
        <v>16</v>
      </c>
      <c r="O44" s="29">
        <v>1</v>
      </c>
      <c r="P44" s="30" t="s">
        <v>22</v>
      </c>
      <c r="Q44" s="29">
        <v>3</v>
      </c>
      <c r="R44" s="329" t="s">
        <v>67</v>
      </c>
      <c r="S44" s="27"/>
    </row>
    <row r="45" spans="1:33">
      <c r="A45" s="326"/>
      <c r="B45" s="327"/>
      <c r="C45" s="32">
        <v>359</v>
      </c>
      <c r="D45" s="33" t="s">
        <v>23</v>
      </c>
      <c r="E45" s="32">
        <v>312</v>
      </c>
      <c r="F45" s="328"/>
      <c r="G45" s="28"/>
      <c r="H45" s="327"/>
      <c r="I45" s="32">
        <v>302</v>
      </c>
      <c r="J45" s="33" t="s">
        <v>23</v>
      </c>
      <c r="K45" s="32">
        <v>385</v>
      </c>
      <c r="L45" s="329"/>
      <c r="M45" s="28"/>
      <c r="N45" s="327"/>
      <c r="O45" s="32">
        <v>317</v>
      </c>
      <c r="P45" s="33" t="s">
        <v>23</v>
      </c>
      <c r="Q45" s="32">
        <v>326</v>
      </c>
      <c r="R45" s="329"/>
      <c r="S45" s="27"/>
    </row>
    <row r="46" spans="1:33" ht="17.100000000000001" customHeight="1">
      <c r="A46" s="326"/>
      <c r="B46" s="34" t="s">
        <v>29</v>
      </c>
      <c r="C46" s="35">
        <v>190</v>
      </c>
      <c r="D46" s="36"/>
      <c r="E46" s="35">
        <v>179</v>
      </c>
      <c r="F46" s="34" t="s">
        <v>33</v>
      </c>
      <c r="G46" s="28"/>
      <c r="H46" s="34" t="s">
        <v>38</v>
      </c>
      <c r="I46" s="35">
        <v>145</v>
      </c>
      <c r="J46" s="36"/>
      <c r="K46" s="35">
        <v>184</v>
      </c>
      <c r="L46" s="34" t="s">
        <v>28</v>
      </c>
      <c r="M46" s="28"/>
      <c r="N46" s="34" t="s">
        <v>26</v>
      </c>
      <c r="O46" s="35">
        <v>123</v>
      </c>
      <c r="P46" s="36"/>
      <c r="Q46" s="35">
        <v>180</v>
      </c>
      <c r="R46" s="34" t="s">
        <v>30</v>
      </c>
      <c r="S46" s="27"/>
    </row>
    <row r="47" spans="1:33" ht="17.100000000000001" customHeight="1">
      <c r="A47" s="326"/>
      <c r="B47" s="34" t="s">
        <v>35</v>
      </c>
      <c r="C47" s="35">
        <v>169</v>
      </c>
      <c r="D47" s="38"/>
      <c r="E47" s="35">
        <v>133</v>
      </c>
      <c r="F47" s="34" t="s">
        <v>27</v>
      </c>
      <c r="G47" s="28"/>
      <c r="H47" s="34" t="s">
        <v>41</v>
      </c>
      <c r="I47" s="35">
        <v>157</v>
      </c>
      <c r="J47" s="38"/>
      <c r="K47" s="35">
        <v>201</v>
      </c>
      <c r="L47" s="34" t="s">
        <v>34</v>
      </c>
      <c r="M47" s="28"/>
      <c r="N47" s="34" t="s">
        <v>32</v>
      </c>
      <c r="O47" s="35">
        <v>194</v>
      </c>
      <c r="P47" s="38"/>
      <c r="Q47" s="35">
        <v>146</v>
      </c>
      <c r="R47" s="34" t="s">
        <v>36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3" ht="23.1" customHeight="1">
      <c r="A49" s="326" t="s">
        <v>43</v>
      </c>
      <c r="B49" s="50"/>
      <c r="C49" s="29">
        <v>0</v>
      </c>
      <c r="D49" s="51" t="s">
        <v>22</v>
      </c>
      <c r="E49" s="29">
        <v>0</v>
      </c>
      <c r="F49" s="52"/>
      <c r="G49" s="53"/>
      <c r="H49" s="50"/>
      <c r="I49" s="29">
        <v>0</v>
      </c>
      <c r="J49" s="51" t="s">
        <v>22</v>
      </c>
      <c r="K49" s="29">
        <v>0</v>
      </c>
      <c r="L49" s="54"/>
      <c r="M49" s="28"/>
      <c r="N49" s="327" t="s">
        <v>15</v>
      </c>
      <c r="O49" s="29">
        <v>0</v>
      </c>
      <c r="P49" s="30" t="s">
        <v>22</v>
      </c>
      <c r="Q49" s="29">
        <v>4</v>
      </c>
      <c r="R49" s="329" t="s">
        <v>21</v>
      </c>
      <c r="S49" s="27"/>
    </row>
    <row r="50" spans="1:43">
      <c r="A50" s="326"/>
      <c r="B50" s="55"/>
      <c r="C50" s="56" t="s">
        <v>70</v>
      </c>
      <c r="D50" s="57" t="s">
        <v>23</v>
      </c>
      <c r="E50" s="56" t="s">
        <v>70</v>
      </c>
      <c r="F50" s="58"/>
      <c r="G50" s="53"/>
      <c r="H50" s="55"/>
      <c r="I50" s="56" t="s">
        <v>70</v>
      </c>
      <c r="J50" s="57" t="s">
        <v>23</v>
      </c>
      <c r="K50" s="56" t="s">
        <v>70</v>
      </c>
      <c r="L50" s="59"/>
      <c r="M50" s="28"/>
      <c r="N50" s="327"/>
      <c r="O50" s="32">
        <v>319</v>
      </c>
      <c r="P50" s="33" t="s">
        <v>23</v>
      </c>
      <c r="Q50" s="32">
        <v>354</v>
      </c>
      <c r="R50" s="329"/>
      <c r="S50" s="27"/>
    </row>
    <row r="51" spans="1:43" ht="17.100000000000001" customHeight="1">
      <c r="A51" s="326"/>
      <c r="B51" s="60"/>
      <c r="C51" s="61"/>
      <c r="D51" s="62"/>
      <c r="E51" s="63"/>
      <c r="F51" s="64"/>
      <c r="G51" s="53"/>
      <c r="H51" s="60"/>
      <c r="I51" s="61"/>
      <c r="J51" s="62"/>
      <c r="K51" s="61"/>
      <c r="L51" s="65"/>
      <c r="M51" s="28"/>
      <c r="N51" s="34" t="s">
        <v>39</v>
      </c>
      <c r="O51" s="35">
        <v>151</v>
      </c>
      <c r="P51" s="36"/>
      <c r="Q51" s="35">
        <v>169</v>
      </c>
      <c r="R51" s="34" t="s">
        <v>37</v>
      </c>
      <c r="S51" s="27"/>
    </row>
    <row r="52" spans="1:43" ht="17.100000000000001" customHeight="1">
      <c r="A52" s="326"/>
      <c r="B52" s="66"/>
      <c r="C52" s="61"/>
      <c r="D52" s="67"/>
      <c r="E52" s="63"/>
      <c r="F52" s="68"/>
      <c r="G52" s="53"/>
      <c r="H52" s="66"/>
      <c r="I52" s="61"/>
      <c r="J52" s="67"/>
      <c r="K52" s="61"/>
      <c r="L52" s="69"/>
      <c r="M52" s="28"/>
      <c r="N52" s="34" t="s">
        <v>31</v>
      </c>
      <c r="O52" s="35">
        <v>168</v>
      </c>
      <c r="P52" s="38"/>
      <c r="Q52" s="35">
        <v>185</v>
      </c>
      <c r="R52" s="34" t="s">
        <v>40</v>
      </c>
      <c r="S52" s="27"/>
    </row>
    <row r="53" spans="1:4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3" ht="39.950000000000003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AK55" s="2"/>
      <c r="AL55" s="2"/>
      <c r="AM55" s="2"/>
    </row>
    <row r="56" spans="1:43" ht="39.950000000000003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U56" s="323" t="s">
        <v>0</v>
      </c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4" t="s">
        <v>1</v>
      </c>
      <c r="AL56" s="321" t="s">
        <v>2</v>
      </c>
      <c r="AM56" s="324" t="s">
        <v>3</v>
      </c>
      <c r="AN56" s="321" t="s">
        <v>4</v>
      </c>
    </row>
    <row r="57" spans="1:43" ht="39.950000000000003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4"/>
      <c r="AL57" s="321"/>
      <c r="AM57" s="324"/>
      <c r="AN57" s="321"/>
      <c r="AQ57" s="1" t="e">
        <f>IF($B6=#REF!,#REF!,IF($B6=#REF!,#REF!,IF($B6=#REF!,B7,IF($B6=#REF!,#REF!,0))))</f>
        <v>#REF!</v>
      </c>
    </row>
    <row r="58" spans="1:43" ht="39.950000000000003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324"/>
      <c r="AL58" s="321"/>
      <c r="AM58" s="324"/>
      <c r="AN58" s="321"/>
      <c r="AQ58" s="1" t="e">
        <f>IF($B7=#REF!,#REF!,IF($B7=#REF!,#REF!,IF($B7=#REF!,B8,IF($B7=#REF!,#REF!,0))))</f>
        <v>#REF!</v>
      </c>
    </row>
    <row r="59" spans="1:43" ht="39.950000000000003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</row>
    <row r="60" spans="1:43" ht="39.950000000000003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70" t="s">
        <v>67</v>
      </c>
      <c r="V60" s="71">
        <v>357</v>
      </c>
      <c r="W60" s="72"/>
      <c r="X60" s="73">
        <v>324</v>
      </c>
      <c r="Y60" s="74">
        <v>400</v>
      </c>
      <c r="Z60" s="73">
        <v>352</v>
      </c>
      <c r="AA60" s="74">
        <v>338</v>
      </c>
      <c r="AB60" s="75">
        <v>305</v>
      </c>
      <c r="AC60" s="72"/>
      <c r="AD60" s="74">
        <v>326</v>
      </c>
      <c r="AE60" s="76"/>
      <c r="AF60" s="77"/>
      <c r="AG60" s="77"/>
      <c r="AH60" s="77"/>
      <c r="AI60" s="77"/>
      <c r="AJ60" s="78"/>
      <c r="AK60" s="8">
        <v>2402</v>
      </c>
      <c r="AL60" s="79">
        <v>343.14285714285717</v>
      </c>
      <c r="AM60" s="9">
        <v>15</v>
      </c>
      <c r="AN60" s="80">
        <v>4</v>
      </c>
    </row>
    <row r="61" spans="1:43" ht="39.950000000000003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81" t="s">
        <v>15</v>
      </c>
      <c r="V61" s="82">
        <v>284</v>
      </c>
      <c r="W61" s="83">
        <v>359</v>
      </c>
      <c r="X61" s="83">
        <v>320</v>
      </c>
      <c r="Y61" s="84"/>
      <c r="Z61" s="83">
        <v>316</v>
      </c>
      <c r="AA61" s="84"/>
      <c r="AB61" s="85">
        <v>286</v>
      </c>
      <c r="AC61" s="86">
        <v>345</v>
      </c>
      <c r="AD61" s="87"/>
      <c r="AE61" s="88">
        <v>319</v>
      </c>
      <c r="AF61" s="89"/>
      <c r="AG61" s="89"/>
      <c r="AH61" s="89"/>
      <c r="AI61" s="89"/>
      <c r="AJ61" s="90"/>
      <c r="AK61" s="14">
        <v>2229</v>
      </c>
      <c r="AL61" s="91">
        <v>318.42857142857144</v>
      </c>
      <c r="AM61" s="15">
        <v>9</v>
      </c>
      <c r="AN61" s="80">
        <v>7</v>
      </c>
    </row>
    <row r="62" spans="1:43" ht="39.950000000000003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92" t="s">
        <v>16</v>
      </c>
      <c r="V62" s="93">
        <v>323</v>
      </c>
      <c r="W62" s="94">
        <v>340</v>
      </c>
      <c r="X62" s="84"/>
      <c r="Y62" s="83">
        <v>333</v>
      </c>
      <c r="Z62" s="84"/>
      <c r="AA62" s="94">
        <v>336</v>
      </c>
      <c r="AB62" s="85">
        <v>333</v>
      </c>
      <c r="AC62" s="86">
        <v>333</v>
      </c>
      <c r="AD62" s="86">
        <v>317</v>
      </c>
      <c r="AE62" s="95"/>
      <c r="AF62" s="89"/>
      <c r="AG62" s="89"/>
      <c r="AH62" s="89"/>
      <c r="AI62" s="89"/>
      <c r="AJ62" s="90"/>
      <c r="AK62" s="14">
        <v>2315</v>
      </c>
      <c r="AL62" s="91">
        <v>330.71428571428572</v>
      </c>
      <c r="AM62" s="15">
        <v>13</v>
      </c>
      <c r="AN62" s="80">
        <v>5</v>
      </c>
    </row>
    <row r="63" spans="1:43" ht="39.950000000000003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92" t="s">
        <v>17</v>
      </c>
      <c r="V63" s="82">
        <v>284</v>
      </c>
      <c r="W63" s="94">
        <v>347</v>
      </c>
      <c r="X63" s="94">
        <v>319</v>
      </c>
      <c r="Y63" s="84"/>
      <c r="Z63" s="94">
        <v>313</v>
      </c>
      <c r="AA63" s="94">
        <v>321</v>
      </c>
      <c r="AB63" s="96">
        <v>377</v>
      </c>
      <c r="AC63" s="87"/>
      <c r="AD63" s="86">
        <v>312</v>
      </c>
      <c r="AE63" s="95"/>
      <c r="AF63" s="89"/>
      <c r="AG63" s="89"/>
      <c r="AH63" s="89"/>
      <c r="AI63" s="89"/>
      <c r="AJ63" s="90"/>
      <c r="AK63" s="14">
        <v>2273</v>
      </c>
      <c r="AL63" s="91">
        <v>324.71428571428572</v>
      </c>
      <c r="AM63" s="15">
        <v>6</v>
      </c>
      <c r="AN63" s="80">
        <v>8</v>
      </c>
    </row>
    <row r="64" spans="1:43" ht="39.950000000000003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92" t="s">
        <v>69</v>
      </c>
      <c r="V64" s="93">
        <v>386</v>
      </c>
      <c r="W64" s="84"/>
      <c r="X64" s="83">
        <v>340</v>
      </c>
      <c r="Y64" s="94">
        <v>332</v>
      </c>
      <c r="Z64" s="84"/>
      <c r="AA64" s="83">
        <v>358</v>
      </c>
      <c r="AB64" s="96">
        <v>338</v>
      </c>
      <c r="AC64" s="86">
        <v>344</v>
      </c>
      <c r="AD64" s="97">
        <v>359</v>
      </c>
      <c r="AE64" s="95"/>
      <c r="AF64" s="89"/>
      <c r="AG64" s="89"/>
      <c r="AH64" s="89"/>
      <c r="AI64" s="89"/>
      <c r="AJ64" s="90"/>
      <c r="AK64" s="14">
        <v>2457</v>
      </c>
      <c r="AL64" s="91">
        <v>351</v>
      </c>
      <c r="AM64" s="15">
        <v>19</v>
      </c>
      <c r="AN64" s="80">
        <v>2</v>
      </c>
    </row>
    <row r="65" spans="1:40" ht="39.950000000000003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98" t="s">
        <v>68</v>
      </c>
      <c r="V65" s="82">
        <v>328</v>
      </c>
      <c r="W65" s="83">
        <v>377</v>
      </c>
      <c r="X65" s="84"/>
      <c r="Y65" s="83">
        <v>369</v>
      </c>
      <c r="Z65" s="83">
        <v>397</v>
      </c>
      <c r="AA65" s="84"/>
      <c r="AB65" s="96">
        <v>386</v>
      </c>
      <c r="AC65" s="97">
        <v>371</v>
      </c>
      <c r="AD65" s="97">
        <v>385</v>
      </c>
      <c r="AE65" s="95"/>
      <c r="AF65" s="89"/>
      <c r="AG65" s="89"/>
      <c r="AH65" s="89"/>
      <c r="AI65" s="89"/>
      <c r="AJ65" s="90"/>
      <c r="AK65" s="14">
        <v>2613</v>
      </c>
      <c r="AL65" s="91">
        <v>373.28571428571428</v>
      </c>
      <c r="AM65" s="15">
        <v>23</v>
      </c>
      <c r="AN65" s="80">
        <v>1</v>
      </c>
    </row>
    <row r="66" spans="1:40" ht="39.950000000000003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99" t="s">
        <v>20</v>
      </c>
      <c r="V66" s="100"/>
      <c r="W66" s="94">
        <v>309</v>
      </c>
      <c r="X66" s="83">
        <v>349</v>
      </c>
      <c r="Y66" s="94">
        <v>268</v>
      </c>
      <c r="Z66" s="94">
        <v>310</v>
      </c>
      <c r="AA66" s="83">
        <v>370</v>
      </c>
      <c r="AB66" s="101"/>
      <c r="AC66" s="97">
        <v>350</v>
      </c>
      <c r="AD66" s="86">
        <v>302</v>
      </c>
      <c r="AE66" s="95"/>
      <c r="AF66" s="89"/>
      <c r="AG66" s="89"/>
      <c r="AH66" s="89"/>
      <c r="AI66" s="89"/>
      <c r="AJ66" s="90"/>
      <c r="AK66" s="20">
        <v>2258</v>
      </c>
      <c r="AL66" s="102">
        <v>322.57142857142856</v>
      </c>
      <c r="AM66" s="15">
        <v>11</v>
      </c>
      <c r="AN66" s="80">
        <v>6</v>
      </c>
    </row>
    <row r="67" spans="1:40" ht="39.950000000000003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03" t="s">
        <v>21</v>
      </c>
      <c r="V67" s="104"/>
      <c r="W67" s="105">
        <v>338</v>
      </c>
      <c r="X67" s="106">
        <v>272</v>
      </c>
      <c r="Y67" s="106">
        <v>327</v>
      </c>
      <c r="Z67" s="105">
        <v>341</v>
      </c>
      <c r="AA67" s="106">
        <v>316</v>
      </c>
      <c r="AB67" s="107"/>
      <c r="AC67" s="108">
        <v>355</v>
      </c>
      <c r="AD67" s="109"/>
      <c r="AE67" s="110">
        <v>354</v>
      </c>
      <c r="AF67" s="111"/>
      <c r="AG67" s="111"/>
      <c r="AH67" s="111"/>
      <c r="AI67" s="111"/>
      <c r="AJ67" s="112"/>
      <c r="AK67" s="113">
        <v>2303</v>
      </c>
      <c r="AL67" s="114">
        <v>329</v>
      </c>
      <c r="AM67" s="115">
        <v>16</v>
      </c>
      <c r="AN67" s="116">
        <v>3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C71" s="27"/>
      <c r="D71" s="27"/>
      <c r="E71" s="27"/>
      <c r="F71" s="27"/>
      <c r="G71" s="27"/>
      <c r="I71" s="27"/>
      <c r="J71" s="27"/>
      <c r="K71" s="27"/>
      <c r="M71" s="27"/>
      <c r="N71" s="27"/>
      <c r="O71" s="27"/>
      <c r="P71" s="27"/>
      <c r="Q71" s="27"/>
      <c r="S71" s="27"/>
      <c r="T71" s="27"/>
    </row>
    <row r="72" spans="1:40">
      <c r="A72" s="27"/>
      <c r="C72" s="27"/>
      <c r="D72" s="27"/>
      <c r="E72" s="27"/>
      <c r="F72" s="27"/>
      <c r="G72" s="27"/>
      <c r="I72" s="27"/>
      <c r="J72" s="27"/>
      <c r="K72" s="27"/>
      <c r="M72" s="27"/>
      <c r="N72" s="27"/>
      <c r="O72" s="27"/>
      <c r="P72" s="27"/>
      <c r="Q72" s="27"/>
      <c r="S72" s="27"/>
      <c r="T72" s="27"/>
    </row>
  </sheetData>
  <sheetProtection sheet="1" selectLockedCells="1" selectUnlockedCells="1"/>
  <mergeCells count="73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L29:L30"/>
    <mergeCell ref="N29:N30"/>
    <mergeCell ref="F29:F30"/>
    <mergeCell ref="H29:H30"/>
    <mergeCell ref="L39:L40"/>
    <mergeCell ref="N39:N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L9:L10"/>
    <mergeCell ref="N9:N10"/>
    <mergeCell ref="F9:F10"/>
    <mergeCell ref="H9:H10"/>
    <mergeCell ref="L19:L20"/>
    <mergeCell ref="N19:N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B2:R2"/>
    <mergeCell ref="A4:A7"/>
    <mergeCell ref="B4:B5"/>
    <mergeCell ref="F4:F5"/>
    <mergeCell ref="H4:H5"/>
    <mergeCell ref="L4:L5"/>
    <mergeCell ref="N4:N5"/>
    <mergeCell ref="R4:R5"/>
  </mergeCells>
  <phoneticPr fontId="33" type="noConversion"/>
  <dataValidations count="8">
    <dataValidation type="list" allowBlank="1" showInputMessage="1" showErrorMessage="1" sqref="N6:N7 F11:F12 R21:R22 H26:H27 B36:B37 N41:N42 L46:L47">
      <formula1>L</formula1>
      <formula2>0</formula2>
    </dataValidation>
    <dataValidation type="list" allowBlank="1" showInputMessage="1" showErrorMessage="1" sqref="H6:H7 R11:R12 B21:B22 L31:L32 F36:F37 H41:H42 N46:N47">
      <formula1>F</formula1>
      <formula2>0</formula2>
    </dataValidation>
    <dataValidation type="list" allowBlank="1" showInputMessage="1" showErrorMessage="1" sqref="B6:B7 N16:N17 H21:H22 L26:L27 F31:F32 R36:R37 R46:R47">
      <formula1>A</formula1>
      <formula2>0</formula2>
    </dataValidation>
    <dataValidation type="list" allowBlank="1" showInputMessage="1" showErrorMessage="1" sqref="F6:F7 N11:N12 L16:L17 F26:F27 H36:H37 R41:R42 N51:N52">
      <formula1>B</formula1>
      <formula2>0</formula2>
    </dataValidation>
    <dataValidation type="list" allowBlank="1" showInputMessage="1" showErrorMessage="1" sqref="L6:L7 B11:B12 H16:H17 N26:N27 R31:R32 N36:N37 F46:F47">
      <formula1>D</formula1>
      <formula2>0</formula2>
    </dataValidation>
    <dataValidation type="list" allowBlank="1" showInputMessage="1" showErrorMessage="1" sqref="R6:R7 B16:B17 L21:L22 H31:H32 L36:L37 F41:F42 B46:B47">
      <formula1>J</formula1>
      <formula2>0</formula2>
    </dataValidation>
    <dataValidation type="list" allowBlank="1" showInputMessage="1" showErrorMessage="1" sqref="H11:H12 F16:F17 N21:N22 R26:R27 B31:B32 L41:L42 R51:R52">
      <formula1>P</formula1>
      <formula2>0</formula2>
    </dataValidation>
    <dataValidation type="list" allowBlank="1" showInputMessage="1" showErrorMessage="1" sqref="L11:L12 R16:R17 F21:F22 B26:B27 N31:N32 B41:B42 H46:H47">
      <formula1>N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Y77"/>
  <sheetViews>
    <sheetView topLeftCell="A52" zoomScale="60" zoomScaleNormal="60" zoomScaleSheetLayoutView="100" workbookViewId="0">
      <selection activeCell="AM63" sqref="AM63"/>
    </sheetView>
  </sheetViews>
  <sheetFormatPr defaultColWidth="8.5703125" defaultRowHeight="12.75"/>
  <cols>
    <col min="1" max="1" width="8.5703125" style="1" customWidth="1"/>
    <col min="2" max="2" width="17.7109375" style="1" customWidth="1"/>
    <col min="3" max="3" width="6.7109375" style="1" customWidth="1"/>
    <col min="4" max="4" width="1.28515625" style="1" customWidth="1"/>
    <col min="5" max="5" width="6.7109375" style="1" customWidth="1"/>
    <col min="6" max="6" width="18.28515625" style="1" customWidth="1"/>
    <col min="7" max="7" width="1.7109375" style="1" customWidth="1"/>
    <col min="8" max="8" width="17.140625" style="1" customWidth="1"/>
    <col min="9" max="9" width="6.7109375" style="1" customWidth="1"/>
    <col min="10" max="10" width="1.28515625" style="1" customWidth="1"/>
    <col min="11" max="11" width="6.7109375" style="1" customWidth="1"/>
    <col min="12" max="12" width="18" style="1" customWidth="1"/>
    <col min="13" max="13" width="1.7109375" style="1" customWidth="1"/>
    <col min="14" max="14" width="17.85546875" style="1" customWidth="1"/>
    <col min="15" max="15" width="6.7109375" style="1" customWidth="1"/>
    <col min="16" max="16" width="1.28515625" style="1" customWidth="1"/>
    <col min="17" max="17" width="6.7109375" style="1" customWidth="1"/>
    <col min="18" max="18" width="17.42578125" style="1" customWidth="1"/>
    <col min="19" max="19" width="2.85546875" style="1" customWidth="1"/>
    <col min="20" max="20" width="2.5703125" style="1" customWidth="1"/>
    <col min="21" max="21" width="46.28515625" style="1" customWidth="1"/>
    <col min="22" max="28" width="10.7109375" style="1" customWidth="1"/>
    <col min="29" max="31" width="8.570312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23.1" customHeight="1">
      <c r="A4" s="330" t="s">
        <v>6</v>
      </c>
      <c r="B4" s="331" t="s">
        <v>71</v>
      </c>
      <c r="C4" s="153">
        <v>1</v>
      </c>
      <c r="D4" s="154" t="s">
        <v>22</v>
      </c>
      <c r="E4" s="153">
        <v>3</v>
      </c>
      <c r="F4" s="332" t="s">
        <v>16</v>
      </c>
      <c r="G4" s="155"/>
      <c r="H4" s="333" t="s">
        <v>17</v>
      </c>
      <c r="I4" s="153">
        <v>1</v>
      </c>
      <c r="J4" s="154" t="s">
        <v>22</v>
      </c>
      <c r="K4" s="153">
        <v>3</v>
      </c>
      <c r="L4" s="334" t="s">
        <v>69</v>
      </c>
      <c r="M4" s="155"/>
      <c r="N4" s="333" t="s">
        <v>20</v>
      </c>
      <c r="O4" s="153">
        <v>0</v>
      </c>
      <c r="P4" s="154" t="s">
        <v>22</v>
      </c>
      <c r="Q4" s="153">
        <v>4</v>
      </c>
      <c r="R4" s="335" t="s">
        <v>68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8">
        <v>1</v>
      </c>
      <c r="AL4" s="119"/>
      <c r="AM4" s="118">
        <v>2</v>
      </c>
      <c r="AN4" s="119"/>
      <c r="AO4" s="118">
        <v>3</v>
      </c>
      <c r="AP4" s="119"/>
      <c r="AQ4" s="118">
        <v>4</v>
      </c>
      <c r="AR4" s="119"/>
      <c r="AS4" s="118">
        <v>5</v>
      </c>
      <c r="AT4" s="119"/>
      <c r="AU4" s="118">
        <v>6</v>
      </c>
      <c r="AV4" s="119"/>
      <c r="AW4" s="118">
        <v>7</v>
      </c>
      <c r="AX4" s="119"/>
      <c r="AY4" s="118">
        <v>8</v>
      </c>
    </row>
    <row r="5" spans="1:51" ht="17.100000000000001" customHeight="1">
      <c r="A5" s="330"/>
      <c r="B5" s="331"/>
      <c r="C5" s="32">
        <v>251</v>
      </c>
      <c r="D5" s="33" t="s">
        <v>23</v>
      </c>
      <c r="E5" s="32">
        <v>297</v>
      </c>
      <c r="F5" s="332"/>
      <c r="G5" s="156"/>
      <c r="H5" s="333"/>
      <c r="I5" s="32">
        <v>316</v>
      </c>
      <c r="J5" s="33" t="s">
        <v>23</v>
      </c>
      <c r="K5" s="32">
        <v>351</v>
      </c>
      <c r="L5" s="334"/>
      <c r="M5" s="156"/>
      <c r="N5" s="333"/>
      <c r="O5" s="32">
        <v>323</v>
      </c>
      <c r="P5" s="33" t="s">
        <v>23</v>
      </c>
      <c r="Q5" s="32">
        <v>363</v>
      </c>
      <c r="R5" s="335"/>
      <c r="T5" s="27"/>
      <c r="U5" s="27"/>
      <c r="V5" s="27"/>
      <c r="W5" s="27"/>
      <c r="X5" s="27"/>
      <c r="Y5" s="27"/>
      <c r="AK5" s="337" t="str">
        <f>CONCATENATE(AK7,"+",AK8)</f>
        <v>Kubátko Vlastimil+Kaplan Milan</v>
      </c>
      <c r="AL5" s="120"/>
      <c r="AM5" s="336" t="str">
        <f>CONCATENATE(AM7,"+",AM8)</f>
        <v>Štrasser Jan+Exnar Aleš</v>
      </c>
      <c r="AN5" s="120"/>
      <c r="AO5" s="336" t="str">
        <f>CONCATENATE(AO7,"+",AO8)</f>
        <v>Kružberský Ladislav+Filip Ladislav</v>
      </c>
      <c r="AP5" s="120"/>
      <c r="AQ5" s="336" t="str">
        <f>CONCATENATE(AQ7,"+",AQ8)</f>
        <v>Müller  Vladimír+Pazděra Jaroslav</v>
      </c>
      <c r="AR5" s="120"/>
      <c r="AS5" s="336" t="str">
        <f>CONCATENATE(AS7,"+",AS8)</f>
        <v>Rozmarín Milan+Schindler Radek</v>
      </c>
      <c r="AT5" s="120"/>
      <c r="AU5" s="336" t="str">
        <f>CONCATENATE(AU7,"+",AU8)</f>
        <v>Kotrla Ondra+Plašil Tomáš</v>
      </c>
      <c r="AV5" s="120"/>
      <c r="AW5" s="336" t="str">
        <f>CONCATENATE(AW7,"+",AW8)</f>
        <v>Kutač Vladimír+Borák Pavel</v>
      </c>
      <c r="AX5" s="120"/>
      <c r="AY5" s="336" t="str">
        <f>CONCATENATE(AY7,"+",AY8)</f>
        <v>Varhaníček Pavel+Zářecký Vlastimil</v>
      </c>
    </row>
    <row r="6" spans="1:51" ht="17.100000000000001" customHeight="1">
      <c r="A6" s="330"/>
      <c r="B6" s="157" t="s">
        <v>55</v>
      </c>
      <c r="C6" s="35">
        <v>110</v>
      </c>
      <c r="D6" s="36"/>
      <c r="E6" s="35">
        <v>164</v>
      </c>
      <c r="F6" s="34" t="s">
        <v>26</v>
      </c>
      <c r="G6" s="156"/>
      <c r="H6" s="34" t="s">
        <v>33</v>
      </c>
      <c r="I6" s="35">
        <v>168</v>
      </c>
      <c r="J6" s="36"/>
      <c r="K6" s="35">
        <v>205</v>
      </c>
      <c r="L6" s="34" t="s">
        <v>29</v>
      </c>
      <c r="M6" s="156"/>
      <c r="N6" s="158" t="s">
        <v>38</v>
      </c>
      <c r="O6" s="35">
        <v>163</v>
      </c>
      <c r="P6" s="36"/>
      <c r="Q6" s="35">
        <v>179</v>
      </c>
      <c r="R6" s="159" t="s">
        <v>28</v>
      </c>
      <c r="T6" s="27"/>
      <c r="U6" s="27"/>
      <c r="V6" s="27"/>
      <c r="W6" s="27"/>
      <c r="X6" s="27"/>
      <c r="Y6" s="27"/>
      <c r="AK6" s="337"/>
      <c r="AL6" s="120"/>
      <c r="AM6" s="336"/>
      <c r="AN6" s="120"/>
      <c r="AO6" s="336"/>
      <c r="AP6" s="120"/>
      <c r="AQ6" s="336"/>
      <c r="AR6" s="120"/>
      <c r="AS6" s="336"/>
      <c r="AT6" s="120"/>
      <c r="AU6" s="336"/>
      <c r="AV6" s="120"/>
      <c r="AW6" s="336"/>
      <c r="AX6" s="120"/>
      <c r="AY6" s="336"/>
    </row>
    <row r="7" spans="1:51" ht="15.6" customHeight="1">
      <c r="A7" s="330"/>
      <c r="B7" s="160" t="s">
        <v>31</v>
      </c>
      <c r="C7" s="161">
        <v>141</v>
      </c>
      <c r="D7" s="162"/>
      <c r="E7" s="161">
        <v>133</v>
      </c>
      <c r="F7" s="163" t="s">
        <v>32</v>
      </c>
      <c r="G7" s="164"/>
      <c r="H7" s="163" t="s">
        <v>27</v>
      </c>
      <c r="I7" s="161">
        <v>148</v>
      </c>
      <c r="J7" s="162"/>
      <c r="K7" s="161">
        <v>146</v>
      </c>
      <c r="L7" s="163" t="s">
        <v>35</v>
      </c>
      <c r="M7" s="164"/>
      <c r="N7" s="163" t="s">
        <v>41</v>
      </c>
      <c r="O7" s="161">
        <v>160</v>
      </c>
      <c r="P7" s="162"/>
      <c r="Q7" s="161">
        <v>184</v>
      </c>
      <c r="R7" s="165" t="s">
        <v>34</v>
      </c>
      <c r="S7" s="27"/>
      <c r="T7" s="27"/>
      <c r="U7" s="27"/>
      <c r="V7" s="27"/>
      <c r="W7" s="27"/>
      <c r="X7" s="27"/>
      <c r="Y7" s="27"/>
      <c r="AK7" s="120" t="s">
        <v>55</v>
      </c>
      <c r="AL7" s="120"/>
      <c r="AM7" s="121" t="s">
        <v>32</v>
      </c>
      <c r="AN7" s="120"/>
      <c r="AO7" s="121" t="s">
        <v>27</v>
      </c>
      <c r="AP7" s="120"/>
      <c r="AQ7" s="121" t="s">
        <v>29</v>
      </c>
      <c r="AR7" s="120"/>
      <c r="AS7" s="121" t="s">
        <v>28</v>
      </c>
      <c r="AT7" s="120"/>
      <c r="AU7" s="2" t="s">
        <v>41</v>
      </c>
      <c r="AV7" s="120"/>
      <c r="AW7" s="121" t="s">
        <v>37</v>
      </c>
      <c r="AX7" s="120"/>
      <c r="AY7" s="122" t="s">
        <v>56</v>
      </c>
    </row>
    <row r="8" spans="1:51" ht="16.899999999999999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20" t="s">
        <v>31</v>
      </c>
      <c r="AL8" s="120"/>
      <c r="AM8" s="121" t="s">
        <v>26</v>
      </c>
      <c r="AN8" s="120"/>
      <c r="AO8" s="121" t="s">
        <v>33</v>
      </c>
      <c r="AP8" s="120"/>
      <c r="AQ8" s="121" t="s">
        <v>35</v>
      </c>
      <c r="AR8" s="120"/>
      <c r="AS8" s="121" t="s">
        <v>34</v>
      </c>
      <c r="AT8" s="120"/>
      <c r="AU8" s="2" t="s">
        <v>38</v>
      </c>
      <c r="AV8" s="120"/>
      <c r="AW8" s="121" t="s">
        <v>40</v>
      </c>
      <c r="AX8" s="120"/>
      <c r="AY8" s="122" t="s">
        <v>57</v>
      </c>
    </row>
    <row r="9" spans="1:51" ht="23.1" customHeight="1">
      <c r="A9" s="330" t="s">
        <v>7</v>
      </c>
      <c r="B9" s="331" t="s">
        <v>69</v>
      </c>
      <c r="C9" s="153">
        <v>3.5</v>
      </c>
      <c r="D9" s="154" t="s">
        <v>22</v>
      </c>
      <c r="E9" s="153">
        <v>0.5</v>
      </c>
      <c r="F9" s="332" t="s">
        <v>20</v>
      </c>
      <c r="G9" s="155"/>
      <c r="H9" s="333" t="s">
        <v>72</v>
      </c>
      <c r="I9" s="153">
        <v>1</v>
      </c>
      <c r="J9" s="154" t="s">
        <v>22</v>
      </c>
      <c r="K9" s="153">
        <v>3</v>
      </c>
      <c r="L9" s="334" t="s">
        <v>21</v>
      </c>
      <c r="M9" s="155"/>
      <c r="N9" s="333" t="s">
        <v>16</v>
      </c>
      <c r="O9" s="153">
        <v>1</v>
      </c>
      <c r="P9" s="154" t="s">
        <v>22</v>
      </c>
      <c r="Q9" s="153">
        <v>3</v>
      </c>
      <c r="R9" s="335" t="s">
        <v>17</v>
      </c>
      <c r="S9" s="43"/>
      <c r="T9" s="27"/>
      <c r="U9" s="27"/>
      <c r="V9" s="27"/>
      <c r="W9" s="27"/>
      <c r="X9" s="27"/>
      <c r="Y9" s="27"/>
      <c r="AK9" s="120"/>
      <c r="AL9" s="120"/>
      <c r="AM9" s="121" t="s">
        <v>49</v>
      </c>
      <c r="AN9" s="120"/>
      <c r="AO9" s="121"/>
      <c r="AP9" s="120"/>
      <c r="AQ9" s="121" t="s">
        <v>49</v>
      </c>
      <c r="AR9" s="120"/>
      <c r="AS9" s="121" t="s">
        <v>49</v>
      </c>
      <c r="AT9" s="120"/>
      <c r="AU9" s="121" t="s">
        <v>49</v>
      </c>
      <c r="AV9" s="120"/>
      <c r="AW9" s="121" t="s">
        <v>49</v>
      </c>
      <c r="AX9" s="120"/>
      <c r="AY9" s="122"/>
    </row>
    <row r="10" spans="1:51" ht="13.15" customHeight="1">
      <c r="A10" s="330"/>
      <c r="B10" s="331"/>
      <c r="C10" s="32">
        <v>356</v>
      </c>
      <c r="D10" s="33" t="s">
        <v>23</v>
      </c>
      <c r="E10" s="32">
        <v>302</v>
      </c>
      <c r="F10" s="332"/>
      <c r="G10" s="156"/>
      <c r="H10" s="333"/>
      <c r="I10" s="32">
        <v>318</v>
      </c>
      <c r="J10" s="33" t="s">
        <v>23</v>
      </c>
      <c r="K10" s="32">
        <v>324</v>
      </c>
      <c r="L10" s="334"/>
      <c r="M10" s="156"/>
      <c r="N10" s="333"/>
      <c r="O10" s="32">
        <v>351</v>
      </c>
      <c r="P10" s="33" t="s">
        <v>23</v>
      </c>
      <c r="Q10" s="32">
        <v>355</v>
      </c>
      <c r="R10" s="335"/>
      <c r="S10" s="27"/>
      <c r="T10" s="27"/>
      <c r="U10" s="27"/>
      <c r="V10" s="27"/>
      <c r="W10" s="27"/>
      <c r="X10" s="27"/>
      <c r="Y10" s="27"/>
      <c r="AK10" s="124"/>
      <c r="AL10" s="124"/>
      <c r="AM10" s="123" t="s">
        <v>49</v>
      </c>
      <c r="AN10" s="124"/>
      <c r="AO10" s="123"/>
      <c r="AP10" s="124"/>
      <c r="AQ10" s="123" t="s">
        <v>49</v>
      </c>
      <c r="AR10" s="124"/>
      <c r="AS10" s="123" t="s">
        <v>49</v>
      </c>
      <c r="AT10" s="124"/>
      <c r="AU10" s="123" t="s">
        <v>49</v>
      </c>
      <c r="AV10" s="124"/>
      <c r="AW10" s="123" t="s">
        <v>49</v>
      </c>
      <c r="AX10" s="124"/>
      <c r="AY10" s="125" t="s">
        <v>49</v>
      </c>
    </row>
    <row r="11" spans="1:51" ht="17.100000000000001" customHeight="1">
      <c r="A11" s="330"/>
      <c r="B11" s="157" t="s">
        <v>29</v>
      </c>
      <c r="C11" s="35">
        <v>188</v>
      </c>
      <c r="D11" s="36"/>
      <c r="E11" s="35">
        <v>134</v>
      </c>
      <c r="F11" s="158" t="s">
        <v>38</v>
      </c>
      <c r="G11" s="156"/>
      <c r="H11" s="34" t="s">
        <v>56</v>
      </c>
      <c r="I11" s="35">
        <v>159</v>
      </c>
      <c r="J11" s="36"/>
      <c r="K11" s="35">
        <v>178</v>
      </c>
      <c r="L11" s="34" t="s">
        <v>40</v>
      </c>
      <c r="M11" s="156"/>
      <c r="N11" s="34" t="s">
        <v>26</v>
      </c>
      <c r="O11" s="35">
        <v>173</v>
      </c>
      <c r="P11" s="36"/>
      <c r="Q11" s="35">
        <v>192</v>
      </c>
      <c r="R11" s="159" t="s">
        <v>27</v>
      </c>
      <c r="S11" s="27"/>
      <c r="T11" s="27"/>
      <c r="U11" s="27"/>
      <c r="V11" s="27"/>
      <c r="W11" s="27"/>
      <c r="X11" s="27"/>
    </row>
    <row r="12" spans="1:51" ht="17.100000000000001" customHeight="1">
      <c r="A12" s="330"/>
      <c r="B12" s="160" t="s">
        <v>35</v>
      </c>
      <c r="C12" s="161">
        <v>168</v>
      </c>
      <c r="D12" s="162"/>
      <c r="E12" s="161">
        <v>168</v>
      </c>
      <c r="F12" s="163" t="s">
        <v>41</v>
      </c>
      <c r="G12" s="164"/>
      <c r="H12" s="163" t="s">
        <v>57</v>
      </c>
      <c r="I12" s="161">
        <v>159</v>
      </c>
      <c r="J12" s="162"/>
      <c r="K12" s="161">
        <v>146</v>
      </c>
      <c r="L12" s="163" t="s">
        <v>37</v>
      </c>
      <c r="M12" s="164"/>
      <c r="N12" s="163" t="s">
        <v>32</v>
      </c>
      <c r="O12" s="161">
        <v>178</v>
      </c>
      <c r="P12" s="162"/>
      <c r="Q12" s="161">
        <v>163</v>
      </c>
      <c r="R12" s="165" t="s">
        <v>33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</row>
    <row r="14" spans="1:51" ht="23.1" customHeight="1">
      <c r="A14" s="330" t="s">
        <v>8</v>
      </c>
      <c r="B14" s="331" t="s">
        <v>68</v>
      </c>
      <c r="C14" s="153">
        <v>1</v>
      </c>
      <c r="D14" s="154" t="s">
        <v>22</v>
      </c>
      <c r="E14" s="153">
        <v>3</v>
      </c>
      <c r="F14" s="332" t="s">
        <v>72</v>
      </c>
      <c r="G14" s="155"/>
      <c r="H14" s="333" t="s">
        <v>69</v>
      </c>
      <c r="I14" s="153">
        <v>4</v>
      </c>
      <c r="J14" s="154" t="s">
        <v>22</v>
      </c>
      <c r="K14" s="153">
        <v>0</v>
      </c>
      <c r="L14" s="334" t="s">
        <v>16</v>
      </c>
      <c r="M14" s="155"/>
      <c r="N14" s="333" t="s">
        <v>71</v>
      </c>
      <c r="O14" s="153">
        <v>0</v>
      </c>
      <c r="P14" s="154" t="s">
        <v>22</v>
      </c>
      <c r="Q14" s="153">
        <v>4</v>
      </c>
      <c r="R14" s="335" t="s">
        <v>21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12.75" customHeight="1">
      <c r="A15" s="330"/>
      <c r="B15" s="331"/>
      <c r="C15" s="32">
        <v>381</v>
      </c>
      <c r="D15" s="33" t="s">
        <v>23</v>
      </c>
      <c r="E15" s="32">
        <v>404</v>
      </c>
      <c r="F15" s="332"/>
      <c r="G15" s="156"/>
      <c r="H15" s="333"/>
      <c r="I15" s="32">
        <v>406</v>
      </c>
      <c r="J15" s="33" t="s">
        <v>23</v>
      </c>
      <c r="K15" s="32">
        <v>324</v>
      </c>
      <c r="L15" s="334"/>
      <c r="M15" s="156"/>
      <c r="N15" s="333"/>
      <c r="O15" s="32">
        <v>290</v>
      </c>
      <c r="P15" s="33" t="s">
        <v>23</v>
      </c>
      <c r="Q15" s="32">
        <v>340</v>
      </c>
      <c r="R15" s="33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17.100000000000001" customHeight="1">
      <c r="A16" s="330"/>
      <c r="B16" s="157" t="s">
        <v>28</v>
      </c>
      <c r="C16" s="35">
        <v>165</v>
      </c>
      <c r="D16" s="36"/>
      <c r="E16" s="35">
        <v>204</v>
      </c>
      <c r="F16" s="34" t="s">
        <v>56</v>
      </c>
      <c r="G16" s="156"/>
      <c r="H16" s="34" t="s">
        <v>29</v>
      </c>
      <c r="I16" s="35">
        <v>201</v>
      </c>
      <c r="J16" s="36"/>
      <c r="K16" s="35">
        <v>146</v>
      </c>
      <c r="L16" s="34" t="s">
        <v>26</v>
      </c>
      <c r="M16" s="156"/>
      <c r="N16" s="157" t="s">
        <v>31</v>
      </c>
      <c r="O16" s="35">
        <v>139</v>
      </c>
      <c r="P16" s="36"/>
      <c r="Q16" s="35">
        <v>182</v>
      </c>
      <c r="R16" s="159" t="s">
        <v>40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17.100000000000001" customHeight="1">
      <c r="A17" s="330"/>
      <c r="B17" s="160" t="s">
        <v>34</v>
      </c>
      <c r="C17" s="161">
        <v>216</v>
      </c>
      <c r="D17" s="162"/>
      <c r="E17" s="161">
        <v>200</v>
      </c>
      <c r="F17" s="163" t="s">
        <v>57</v>
      </c>
      <c r="G17" s="164"/>
      <c r="H17" s="163" t="s">
        <v>35</v>
      </c>
      <c r="I17" s="161">
        <v>205</v>
      </c>
      <c r="J17" s="162"/>
      <c r="K17" s="161">
        <v>178</v>
      </c>
      <c r="L17" s="163" t="s">
        <v>32</v>
      </c>
      <c r="M17" s="164"/>
      <c r="N17" s="160" t="s">
        <v>55</v>
      </c>
      <c r="O17" s="161">
        <v>151</v>
      </c>
      <c r="P17" s="162"/>
      <c r="Q17" s="161">
        <v>158</v>
      </c>
      <c r="R17" s="165" t="s">
        <v>37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23.1" customHeight="1">
      <c r="A19" s="330" t="s">
        <v>9</v>
      </c>
      <c r="B19" s="331" t="s">
        <v>17</v>
      </c>
      <c r="C19" s="153">
        <v>0</v>
      </c>
      <c r="D19" s="154" t="s">
        <v>22</v>
      </c>
      <c r="E19" s="153">
        <v>4</v>
      </c>
      <c r="F19" s="332" t="s">
        <v>21</v>
      </c>
      <c r="G19" s="155"/>
      <c r="H19" s="333" t="s">
        <v>71</v>
      </c>
      <c r="I19" s="153">
        <v>1</v>
      </c>
      <c r="J19" s="154" t="s">
        <v>22</v>
      </c>
      <c r="K19" s="153">
        <v>3</v>
      </c>
      <c r="L19" s="334" t="s">
        <v>68</v>
      </c>
      <c r="M19" s="155"/>
      <c r="N19" s="333" t="s">
        <v>72</v>
      </c>
      <c r="O19" s="153">
        <v>4</v>
      </c>
      <c r="P19" s="154" t="s">
        <v>22</v>
      </c>
      <c r="Q19" s="153">
        <v>0</v>
      </c>
      <c r="R19" s="335" t="s">
        <v>20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12.75" customHeight="1">
      <c r="A20" s="330"/>
      <c r="B20" s="331"/>
      <c r="C20" s="32">
        <v>286</v>
      </c>
      <c r="D20" s="33" t="s">
        <v>23</v>
      </c>
      <c r="E20" s="32">
        <v>398</v>
      </c>
      <c r="F20" s="332"/>
      <c r="G20" s="156"/>
      <c r="H20" s="333"/>
      <c r="I20" s="32">
        <v>274</v>
      </c>
      <c r="J20" s="33" t="s">
        <v>23</v>
      </c>
      <c r="K20" s="32">
        <v>331</v>
      </c>
      <c r="L20" s="334"/>
      <c r="M20" s="156"/>
      <c r="N20" s="333"/>
      <c r="O20" s="32">
        <v>419</v>
      </c>
      <c r="P20" s="33" t="s">
        <v>23</v>
      </c>
      <c r="Q20" s="32">
        <v>287</v>
      </c>
      <c r="R20" s="33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7.100000000000001" customHeight="1">
      <c r="A21" s="330"/>
      <c r="B21" s="157" t="s">
        <v>33</v>
      </c>
      <c r="C21" s="35">
        <v>140</v>
      </c>
      <c r="D21" s="36"/>
      <c r="E21" s="35">
        <v>210</v>
      </c>
      <c r="F21" s="34" t="s">
        <v>40</v>
      </c>
      <c r="G21" s="156"/>
      <c r="H21" s="157" t="s">
        <v>31</v>
      </c>
      <c r="I21" s="35">
        <v>130</v>
      </c>
      <c r="J21" s="36"/>
      <c r="K21" s="35">
        <v>194</v>
      </c>
      <c r="L21" s="34" t="s">
        <v>28</v>
      </c>
      <c r="M21" s="156"/>
      <c r="N21" s="34" t="s">
        <v>56</v>
      </c>
      <c r="O21" s="35">
        <v>236</v>
      </c>
      <c r="P21" s="36"/>
      <c r="Q21" s="35">
        <v>136</v>
      </c>
      <c r="R21" s="166" t="s">
        <v>38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7.100000000000001" customHeight="1">
      <c r="A22" s="330"/>
      <c r="B22" s="160" t="s">
        <v>27</v>
      </c>
      <c r="C22" s="161">
        <v>146</v>
      </c>
      <c r="D22" s="162"/>
      <c r="E22" s="161">
        <v>188</v>
      </c>
      <c r="F22" s="163" t="s">
        <v>37</v>
      </c>
      <c r="G22" s="164"/>
      <c r="H22" s="160" t="s">
        <v>55</v>
      </c>
      <c r="I22" s="161">
        <v>144</v>
      </c>
      <c r="J22" s="162"/>
      <c r="K22" s="161">
        <v>137</v>
      </c>
      <c r="L22" s="163" t="s">
        <v>34</v>
      </c>
      <c r="M22" s="164"/>
      <c r="N22" s="163" t="s">
        <v>57</v>
      </c>
      <c r="O22" s="161">
        <v>183</v>
      </c>
      <c r="P22" s="162"/>
      <c r="Q22" s="161">
        <v>151</v>
      </c>
      <c r="R22" s="165" t="s">
        <v>41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3.1" customHeight="1">
      <c r="A24" s="330" t="s">
        <v>10</v>
      </c>
      <c r="B24" s="331" t="s">
        <v>21</v>
      </c>
      <c r="C24" s="153">
        <v>1</v>
      </c>
      <c r="D24" s="154" t="s">
        <v>22</v>
      </c>
      <c r="E24" s="153">
        <v>3</v>
      </c>
      <c r="F24" s="332" t="s">
        <v>16</v>
      </c>
      <c r="G24" s="155"/>
      <c r="H24" s="333" t="s">
        <v>20</v>
      </c>
      <c r="I24" s="153">
        <v>0</v>
      </c>
      <c r="J24" s="154" t="s">
        <v>22</v>
      </c>
      <c r="K24" s="153">
        <v>4</v>
      </c>
      <c r="L24" s="334" t="s">
        <v>71</v>
      </c>
      <c r="M24" s="155"/>
      <c r="N24" s="333" t="s">
        <v>69</v>
      </c>
      <c r="O24" s="153">
        <v>3</v>
      </c>
      <c r="P24" s="154" t="s">
        <v>22</v>
      </c>
      <c r="Q24" s="153">
        <v>1</v>
      </c>
      <c r="R24" s="335" t="s">
        <v>72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2.75" customHeight="1">
      <c r="A25" s="330"/>
      <c r="B25" s="331"/>
      <c r="C25" s="32">
        <v>328</v>
      </c>
      <c r="D25" s="33" t="s">
        <v>23</v>
      </c>
      <c r="E25" s="32">
        <v>332</v>
      </c>
      <c r="F25" s="332"/>
      <c r="G25" s="156"/>
      <c r="H25" s="333"/>
      <c r="I25" s="32">
        <v>289</v>
      </c>
      <c r="J25" s="33" t="s">
        <v>23</v>
      </c>
      <c r="K25" s="32">
        <v>303</v>
      </c>
      <c r="L25" s="334"/>
      <c r="M25" s="156"/>
      <c r="N25" s="333"/>
      <c r="O25" s="32">
        <v>315</v>
      </c>
      <c r="P25" s="33" t="s">
        <v>23</v>
      </c>
      <c r="Q25" s="32">
        <v>291</v>
      </c>
      <c r="R25" s="335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7.100000000000001" customHeight="1">
      <c r="A26" s="330"/>
      <c r="B26" s="157" t="s">
        <v>40</v>
      </c>
      <c r="C26" s="35">
        <v>168</v>
      </c>
      <c r="D26" s="36"/>
      <c r="E26" s="35">
        <v>166</v>
      </c>
      <c r="F26" s="34" t="s">
        <v>26</v>
      </c>
      <c r="G26" s="156"/>
      <c r="H26" s="158" t="s">
        <v>41</v>
      </c>
      <c r="I26" s="35">
        <v>135</v>
      </c>
      <c r="J26" s="36"/>
      <c r="K26" s="35">
        <v>145</v>
      </c>
      <c r="L26" s="157" t="s">
        <v>31</v>
      </c>
      <c r="M26" s="156"/>
      <c r="N26" s="34" t="s">
        <v>29</v>
      </c>
      <c r="O26" s="35">
        <v>161</v>
      </c>
      <c r="P26" s="36"/>
      <c r="Q26" s="35">
        <v>168</v>
      </c>
      <c r="R26" s="159" t="s">
        <v>56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7.100000000000001" customHeight="1">
      <c r="A27" s="330"/>
      <c r="B27" s="160" t="s">
        <v>37</v>
      </c>
      <c r="C27" s="161">
        <v>160</v>
      </c>
      <c r="D27" s="162"/>
      <c r="E27" s="161">
        <v>166</v>
      </c>
      <c r="F27" s="163" t="s">
        <v>32</v>
      </c>
      <c r="G27" s="164"/>
      <c r="H27" s="163" t="s">
        <v>38</v>
      </c>
      <c r="I27" s="161">
        <v>154</v>
      </c>
      <c r="J27" s="162"/>
      <c r="K27" s="161">
        <v>158</v>
      </c>
      <c r="L27" s="160" t="s">
        <v>55</v>
      </c>
      <c r="M27" s="164"/>
      <c r="N27" s="163" t="s">
        <v>35</v>
      </c>
      <c r="O27" s="161">
        <v>154</v>
      </c>
      <c r="P27" s="162"/>
      <c r="Q27" s="161">
        <v>123</v>
      </c>
      <c r="R27" s="165" t="s">
        <v>57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23.1" customHeight="1">
      <c r="A29" s="330" t="s">
        <v>11</v>
      </c>
      <c r="B29" s="331" t="s">
        <v>72</v>
      </c>
      <c r="C29" s="153">
        <v>4</v>
      </c>
      <c r="D29" s="154" t="s">
        <v>22</v>
      </c>
      <c r="E29" s="153">
        <v>0</v>
      </c>
      <c r="F29" s="332" t="s">
        <v>71</v>
      </c>
      <c r="G29" s="155"/>
      <c r="H29" s="333" t="s">
        <v>68</v>
      </c>
      <c r="I29" s="153">
        <v>0</v>
      </c>
      <c r="J29" s="154" t="s">
        <v>22</v>
      </c>
      <c r="K29" s="153">
        <v>4</v>
      </c>
      <c r="L29" s="334" t="s">
        <v>17</v>
      </c>
      <c r="M29" s="155"/>
      <c r="N29" s="333" t="s">
        <v>21</v>
      </c>
      <c r="O29" s="153">
        <v>0</v>
      </c>
      <c r="P29" s="154" t="s">
        <v>22</v>
      </c>
      <c r="Q29" s="153">
        <v>4</v>
      </c>
      <c r="R29" s="335" t="s">
        <v>69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2.75" customHeight="1">
      <c r="A30" s="330"/>
      <c r="B30" s="331"/>
      <c r="C30" s="32">
        <v>303</v>
      </c>
      <c r="D30" s="33" t="s">
        <v>23</v>
      </c>
      <c r="E30" s="32">
        <v>281</v>
      </c>
      <c r="F30" s="332"/>
      <c r="G30" s="156"/>
      <c r="H30" s="333"/>
      <c r="I30" s="32">
        <v>324</v>
      </c>
      <c r="J30" s="33" t="s">
        <v>23</v>
      </c>
      <c r="K30" s="32">
        <v>359</v>
      </c>
      <c r="L30" s="334"/>
      <c r="M30" s="156"/>
      <c r="N30" s="333"/>
      <c r="O30" s="32">
        <v>332</v>
      </c>
      <c r="P30" s="33" t="s">
        <v>23</v>
      </c>
      <c r="Q30" s="32">
        <v>361</v>
      </c>
      <c r="R30" s="33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7.100000000000001" customHeight="1">
      <c r="A31" s="330"/>
      <c r="B31" s="157" t="s">
        <v>56</v>
      </c>
      <c r="C31" s="35">
        <v>155</v>
      </c>
      <c r="D31" s="36"/>
      <c r="E31" s="35">
        <v>146</v>
      </c>
      <c r="F31" s="34" t="s">
        <v>31</v>
      </c>
      <c r="G31" s="156"/>
      <c r="H31" s="34" t="s">
        <v>28</v>
      </c>
      <c r="I31" s="35">
        <v>135</v>
      </c>
      <c r="J31" s="36"/>
      <c r="K31" s="35">
        <v>162</v>
      </c>
      <c r="L31" s="34" t="s">
        <v>33</v>
      </c>
      <c r="M31" s="156"/>
      <c r="N31" s="34" t="s">
        <v>40</v>
      </c>
      <c r="O31" s="35">
        <v>166</v>
      </c>
      <c r="P31" s="36"/>
      <c r="Q31" s="35">
        <v>182</v>
      </c>
      <c r="R31" s="159" t="s">
        <v>29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5.75" customHeight="1">
      <c r="A32" s="330"/>
      <c r="B32" s="160" t="s">
        <v>57</v>
      </c>
      <c r="C32" s="161">
        <v>148</v>
      </c>
      <c r="D32" s="162"/>
      <c r="E32" s="161">
        <v>135</v>
      </c>
      <c r="F32" s="163" t="s">
        <v>49</v>
      </c>
      <c r="G32" s="164"/>
      <c r="H32" s="163" t="s">
        <v>34</v>
      </c>
      <c r="I32" s="161">
        <v>189</v>
      </c>
      <c r="J32" s="162"/>
      <c r="K32" s="161">
        <v>197</v>
      </c>
      <c r="L32" s="163" t="s">
        <v>27</v>
      </c>
      <c r="M32" s="164"/>
      <c r="N32" s="163" t="s">
        <v>37</v>
      </c>
      <c r="O32" s="161">
        <v>166</v>
      </c>
      <c r="P32" s="162"/>
      <c r="Q32" s="161">
        <v>179</v>
      </c>
      <c r="R32" s="165" t="s">
        <v>35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23.1" customHeight="1">
      <c r="A34" s="330" t="s">
        <v>12</v>
      </c>
      <c r="B34" s="331" t="s">
        <v>20</v>
      </c>
      <c r="C34" s="153">
        <v>3</v>
      </c>
      <c r="D34" s="154" t="s">
        <v>22</v>
      </c>
      <c r="E34" s="153">
        <v>1</v>
      </c>
      <c r="F34" s="332" t="s">
        <v>17</v>
      </c>
      <c r="G34" s="155"/>
      <c r="H34" s="333" t="s">
        <v>16</v>
      </c>
      <c r="I34" s="153">
        <v>0</v>
      </c>
      <c r="J34" s="154" t="s">
        <v>22</v>
      </c>
      <c r="K34" s="153">
        <v>4</v>
      </c>
      <c r="L34" s="334" t="s">
        <v>68</v>
      </c>
      <c r="M34" s="155"/>
      <c r="N34" s="333" t="s">
        <v>69</v>
      </c>
      <c r="O34" s="153">
        <v>4</v>
      </c>
      <c r="P34" s="154" t="s">
        <v>22</v>
      </c>
      <c r="Q34" s="153">
        <v>0</v>
      </c>
      <c r="R34" s="335" t="s">
        <v>71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>
      <c r="A35" s="330"/>
      <c r="B35" s="331"/>
      <c r="C35" s="32">
        <v>320</v>
      </c>
      <c r="D35" s="33" t="s">
        <v>23</v>
      </c>
      <c r="E35" s="32">
        <v>308</v>
      </c>
      <c r="F35" s="332"/>
      <c r="G35" s="156"/>
      <c r="H35" s="333"/>
      <c r="I35" s="32">
        <v>347</v>
      </c>
      <c r="J35" s="33" t="s">
        <v>23</v>
      </c>
      <c r="K35" s="32">
        <v>417</v>
      </c>
      <c r="L35" s="334"/>
      <c r="M35" s="156"/>
      <c r="N35" s="333"/>
      <c r="O35" s="32">
        <v>368</v>
      </c>
      <c r="P35" s="33" t="s">
        <v>23</v>
      </c>
      <c r="Q35" s="32">
        <v>248</v>
      </c>
      <c r="R35" s="33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7.100000000000001" customHeight="1">
      <c r="A36" s="330"/>
      <c r="B36" s="167" t="s">
        <v>41</v>
      </c>
      <c r="C36" s="35">
        <v>203</v>
      </c>
      <c r="D36" s="36"/>
      <c r="E36" s="35">
        <v>148</v>
      </c>
      <c r="F36" s="34" t="s">
        <v>27</v>
      </c>
      <c r="G36" s="156"/>
      <c r="H36" s="34" t="s">
        <v>26</v>
      </c>
      <c r="I36" s="35">
        <v>169</v>
      </c>
      <c r="J36" s="36"/>
      <c r="K36" s="35">
        <v>175</v>
      </c>
      <c r="L36" s="34" t="s">
        <v>28</v>
      </c>
      <c r="M36" s="156"/>
      <c r="N36" s="34" t="s">
        <v>29</v>
      </c>
      <c r="O36" s="35">
        <v>186</v>
      </c>
      <c r="P36" s="36"/>
      <c r="Q36" s="35">
        <v>124</v>
      </c>
      <c r="R36" s="157" t="s">
        <v>55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7.100000000000001" customHeight="1">
      <c r="A37" s="330"/>
      <c r="B37" s="160" t="s">
        <v>38</v>
      </c>
      <c r="C37" s="161">
        <v>117</v>
      </c>
      <c r="D37" s="162"/>
      <c r="E37" s="161">
        <v>160</v>
      </c>
      <c r="F37" s="163" t="s">
        <v>33</v>
      </c>
      <c r="G37" s="164"/>
      <c r="H37" s="163" t="s">
        <v>32</v>
      </c>
      <c r="I37" s="161">
        <v>178</v>
      </c>
      <c r="J37" s="162"/>
      <c r="K37" s="161">
        <v>242</v>
      </c>
      <c r="L37" s="163" t="s">
        <v>34</v>
      </c>
      <c r="M37" s="164"/>
      <c r="N37" s="163" t="s">
        <v>35</v>
      </c>
      <c r="O37" s="161">
        <v>182</v>
      </c>
      <c r="P37" s="162"/>
      <c r="Q37" s="161">
        <v>124</v>
      </c>
      <c r="R37" s="160" t="s">
        <v>31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23.1" customHeight="1">
      <c r="A39" s="330" t="s">
        <v>13</v>
      </c>
      <c r="B39" s="331" t="s">
        <v>21</v>
      </c>
      <c r="C39" s="153">
        <v>3</v>
      </c>
      <c r="D39" s="154" t="s">
        <v>22</v>
      </c>
      <c r="E39" s="153">
        <v>1</v>
      </c>
      <c r="F39" s="332" t="s">
        <v>68</v>
      </c>
      <c r="G39" s="155"/>
      <c r="H39" s="333" t="s">
        <v>17</v>
      </c>
      <c r="I39" s="153">
        <v>0.5</v>
      </c>
      <c r="J39" s="154" t="s">
        <v>22</v>
      </c>
      <c r="K39" s="153">
        <v>3.5</v>
      </c>
      <c r="L39" s="334" t="s">
        <v>72</v>
      </c>
      <c r="M39" s="155"/>
      <c r="N39" s="333" t="s">
        <v>20</v>
      </c>
      <c r="O39" s="153">
        <v>4</v>
      </c>
      <c r="P39" s="154" t="s">
        <v>22</v>
      </c>
      <c r="Q39" s="153">
        <v>0</v>
      </c>
      <c r="R39" s="335" t="s">
        <v>16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>
      <c r="A40" s="330"/>
      <c r="B40" s="331"/>
      <c r="C40" s="32">
        <v>397</v>
      </c>
      <c r="D40" s="33" t="s">
        <v>23</v>
      </c>
      <c r="E40" s="32">
        <v>329</v>
      </c>
      <c r="F40" s="332"/>
      <c r="G40" s="156"/>
      <c r="H40" s="333"/>
      <c r="I40" s="32">
        <v>332</v>
      </c>
      <c r="J40" s="33" t="s">
        <v>23</v>
      </c>
      <c r="K40" s="32">
        <v>343</v>
      </c>
      <c r="L40" s="334"/>
      <c r="M40" s="156"/>
      <c r="N40" s="333"/>
      <c r="O40" s="32">
        <v>445</v>
      </c>
      <c r="P40" s="33" t="s">
        <v>23</v>
      </c>
      <c r="Q40" s="32">
        <v>284</v>
      </c>
      <c r="R40" s="33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7.100000000000001" customHeight="1">
      <c r="A41" s="330"/>
      <c r="B41" s="157" t="s">
        <v>40</v>
      </c>
      <c r="C41" s="35">
        <v>226</v>
      </c>
      <c r="D41" s="36"/>
      <c r="E41" s="35">
        <v>149</v>
      </c>
      <c r="F41" s="34" t="s">
        <v>28</v>
      </c>
      <c r="G41" s="156"/>
      <c r="H41" s="34" t="s">
        <v>27</v>
      </c>
      <c r="I41" s="35">
        <v>154</v>
      </c>
      <c r="J41" s="36"/>
      <c r="K41" s="35">
        <v>154</v>
      </c>
      <c r="L41" s="34" t="s">
        <v>56</v>
      </c>
      <c r="M41" s="156"/>
      <c r="N41" s="158" t="s">
        <v>41</v>
      </c>
      <c r="O41" s="35">
        <v>223</v>
      </c>
      <c r="P41" s="36"/>
      <c r="Q41" s="35">
        <v>153</v>
      </c>
      <c r="R41" s="159" t="s">
        <v>26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7.100000000000001" customHeight="1">
      <c r="A42" s="330"/>
      <c r="B42" s="160" t="s">
        <v>37</v>
      </c>
      <c r="C42" s="161">
        <v>171</v>
      </c>
      <c r="D42" s="162"/>
      <c r="E42" s="161">
        <v>180</v>
      </c>
      <c r="F42" s="163" t="s">
        <v>34</v>
      </c>
      <c r="G42" s="164"/>
      <c r="H42" s="163" t="s">
        <v>33</v>
      </c>
      <c r="I42" s="161">
        <v>178</v>
      </c>
      <c r="J42" s="162"/>
      <c r="K42" s="161">
        <v>189</v>
      </c>
      <c r="L42" s="163" t="s">
        <v>57</v>
      </c>
      <c r="M42" s="164"/>
      <c r="N42" s="163" t="s">
        <v>38</v>
      </c>
      <c r="O42" s="161">
        <v>222</v>
      </c>
      <c r="P42" s="162"/>
      <c r="Q42" s="161">
        <v>131</v>
      </c>
      <c r="R42" s="165" t="s">
        <v>32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23.1" customHeight="1">
      <c r="A44" s="330" t="s">
        <v>42</v>
      </c>
      <c r="B44" s="331" t="s">
        <v>68</v>
      </c>
      <c r="C44" s="153">
        <v>3</v>
      </c>
      <c r="D44" s="154" t="s">
        <v>22</v>
      </c>
      <c r="E44" s="153">
        <v>1</v>
      </c>
      <c r="F44" s="332" t="s">
        <v>69</v>
      </c>
      <c r="G44" s="155"/>
      <c r="H44" s="333" t="s">
        <v>21</v>
      </c>
      <c r="I44" s="153">
        <v>0</v>
      </c>
      <c r="J44" s="154" t="s">
        <v>22</v>
      </c>
      <c r="K44" s="153">
        <v>4</v>
      </c>
      <c r="L44" s="334" t="s">
        <v>20</v>
      </c>
      <c r="M44" s="155"/>
      <c r="N44" s="333" t="s">
        <v>17</v>
      </c>
      <c r="O44" s="153">
        <v>4</v>
      </c>
      <c r="P44" s="154" t="s">
        <v>22</v>
      </c>
      <c r="Q44" s="153">
        <v>0</v>
      </c>
      <c r="R44" s="335" t="s">
        <v>71</v>
      </c>
      <c r="S44" s="27"/>
    </row>
    <row r="45" spans="1:33">
      <c r="A45" s="330"/>
      <c r="B45" s="331"/>
      <c r="C45" s="32">
        <v>374</v>
      </c>
      <c r="D45" s="33" t="s">
        <v>23</v>
      </c>
      <c r="E45" s="32">
        <v>337</v>
      </c>
      <c r="F45" s="332"/>
      <c r="G45" s="156"/>
      <c r="H45" s="333"/>
      <c r="I45" s="32">
        <v>284</v>
      </c>
      <c r="J45" s="33" t="s">
        <v>23</v>
      </c>
      <c r="K45" s="32">
        <v>330</v>
      </c>
      <c r="L45" s="334"/>
      <c r="M45" s="156"/>
      <c r="N45" s="333"/>
      <c r="O45" s="32">
        <v>376</v>
      </c>
      <c r="P45" s="33" t="s">
        <v>23</v>
      </c>
      <c r="Q45" s="32">
        <v>289</v>
      </c>
      <c r="R45" s="335"/>
      <c r="S45" s="27"/>
    </row>
    <row r="46" spans="1:33" ht="17.100000000000001" customHeight="1">
      <c r="A46" s="330"/>
      <c r="B46" s="157" t="s">
        <v>28</v>
      </c>
      <c r="C46" s="35">
        <v>199</v>
      </c>
      <c r="D46" s="36"/>
      <c r="E46" s="35">
        <v>155</v>
      </c>
      <c r="F46" s="34" t="s">
        <v>29</v>
      </c>
      <c r="G46" s="156"/>
      <c r="H46" s="34" t="s">
        <v>40</v>
      </c>
      <c r="I46" s="35">
        <v>148</v>
      </c>
      <c r="J46" s="36"/>
      <c r="K46" s="35">
        <v>182</v>
      </c>
      <c r="L46" s="158" t="s">
        <v>41</v>
      </c>
      <c r="M46" s="156"/>
      <c r="N46" s="34" t="s">
        <v>33</v>
      </c>
      <c r="O46" s="35">
        <v>183</v>
      </c>
      <c r="P46" s="36"/>
      <c r="Q46" s="35">
        <v>135</v>
      </c>
      <c r="R46" s="157" t="s">
        <v>55</v>
      </c>
      <c r="S46" s="27"/>
    </row>
    <row r="47" spans="1:33" ht="17.100000000000001" customHeight="1">
      <c r="A47" s="330"/>
      <c r="B47" s="160" t="s">
        <v>34</v>
      </c>
      <c r="C47" s="161">
        <v>175</v>
      </c>
      <c r="D47" s="162"/>
      <c r="E47" s="161">
        <v>182</v>
      </c>
      <c r="F47" s="163" t="s">
        <v>35</v>
      </c>
      <c r="G47" s="164"/>
      <c r="H47" s="163" t="s">
        <v>37</v>
      </c>
      <c r="I47" s="161">
        <v>136</v>
      </c>
      <c r="J47" s="162"/>
      <c r="K47" s="161">
        <v>148</v>
      </c>
      <c r="L47" s="163" t="s">
        <v>38</v>
      </c>
      <c r="M47" s="164"/>
      <c r="N47" s="163" t="s">
        <v>27</v>
      </c>
      <c r="O47" s="161">
        <v>193</v>
      </c>
      <c r="P47" s="162"/>
      <c r="Q47" s="161">
        <v>154</v>
      </c>
      <c r="R47" s="160" t="s">
        <v>31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23.1" customHeight="1">
      <c r="A49" s="330" t="s">
        <v>43</v>
      </c>
      <c r="B49" s="168"/>
      <c r="C49" s="153">
        <v>0</v>
      </c>
      <c r="D49" s="169" t="s">
        <v>22</v>
      </c>
      <c r="E49" s="153">
        <v>0</v>
      </c>
      <c r="F49" s="170"/>
      <c r="G49" s="171"/>
      <c r="H49" s="172"/>
      <c r="I49" s="153">
        <v>0</v>
      </c>
      <c r="J49" s="169" t="s">
        <v>22</v>
      </c>
      <c r="K49" s="153">
        <v>0</v>
      </c>
      <c r="L49" s="173"/>
      <c r="M49" s="155"/>
      <c r="N49" s="333" t="s">
        <v>16</v>
      </c>
      <c r="O49" s="153">
        <v>0</v>
      </c>
      <c r="P49" s="154" t="s">
        <v>22</v>
      </c>
      <c r="Q49" s="153">
        <v>4</v>
      </c>
      <c r="R49" s="335" t="s">
        <v>72</v>
      </c>
      <c r="S49" s="27"/>
    </row>
    <row r="50" spans="1:41">
      <c r="A50" s="330"/>
      <c r="B50" s="174"/>
      <c r="C50" s="56" t="s">
        <v>70</v>
      </c>
      <c r="D50" s="57" t="s">
        <v>23</v>
      </c>
      <c r="E50" s="56" t="s">
        <v>70</v>
      </c>
      <c r="F50" s="58"/>
      <c r="G50" s="175"/>
      <c r="H50" s="55"/>
      <c r="I50" s="56" t="s">
        <v>70</v>
      </c>
      <c r="J50" s="57" t="s">
        <v>23</v>
      </c>
      <c r="K50" s="56" t="s">
        <v>70</v>
      </c>
      <c r="L50" s="59"/>
      <c r="M50" s="156"/>
      <c r="N50" s="333"/>
      <c r="O50" s="32">
        <v>326</v>
      </c>
      <c r="P50" s="33" t="s">
        <v>23</v>
      </c>
      <c r="Q50" s="32">
        <v>397</v>
      </c>
      <c r="R50" s="335"/>
      <c r="S50" s="27"/>
    </row>
    <row r="51" spans="1:41" ht="17.100000000000001" customHeight="1">
      <c r="A51" s="330"/>
      <c r="B51" s="176"/>
      <c r="C51" s="61"/>
      <c r="D51" s="62"/>
      <c r="E51" s="63"/>
      <c r="F51" s="64"/>
      <c r="G51" s="175"/>
      <c r="H51" s="60"/>
      <c r="I51" s="61"/>
      <c r="J51" s="62"/>
      <c r="K51" s="61"/>
      <c r="L51" s="65"/>
      <c r="M51" s="156"/>
      <c r="N51" s="34" t="s">
        <v>26</v>
      </c>
      <c r="O51" s="35">
        <v>182</v>
      </c>
      <c r="P51" s="36"/>
      <c r="Q51" s="35">
        <v>214</v>
      </c>
      <c r="R51" s="159" t="s">
        <v>56</v>
      </c>
      <c r="S51" s="27"/>
    </row>
    <row r="52" spans="1:41" ht="17.100000000000001" customHeight="1">
      <c r="A52" s="330"/>
      <c r="B52" s="177"/>
      <c r="C52" s="178"/>
      <c r="D52" s="179"/>
      <c r="E52" s="180"/>
      <c r="F52" s="181"/>
      <c r="G52" s="182"/>
      <c r="H52" s="183"/>
      <c r="I52" s="178"/>
      <c r="J52" s="179"/>
      <c r="K52" s="178"/>
      <c r="L52" s="184"/>
      <c r="M52" s="164"/>
      <c r="N52" s="163" t="s">
        <v>32</v>
      </c>
      <c r="O52" s="161">
        <v>144</v>
      </c>
      <c r="P52" s="162"/>
      <c r="Q52" s="161">
        <v>183</v>
      </c>
      <c r="R52" s="165" t="s">
        <v>57</v>
      </c>
      <c r="S52" s="27"/>
      <c r="AL52" s="185"/>
      <c r="AO52" s="185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323" t="s">
        <v>0</v>
      </c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4" t="s">
        <v>1</v>
      </c>
      <c r="AL56" s="321" t="s">
        <v>2</v>
      </c>
      <c r="AM56" s="324" t="s">
        <v>3</v>
      </c>
      <c r="AN56" s="321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4"/>
      <c r="AL57" s="321"/>
      <c r="AM57" s="324"/>
      <c r="AN57" s="321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324"/>
      <c r="AL58" s="321"/>
      <c r="AM58" s="324"/>
      <c r="AN58" s="321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86" t="s">
        <v>71</v>
      </c>
      <c r="V60" s="185">
        <v>251</v>
      </c>
      <c r="W60" s="187"/>
      <c r="X60" s="188">
        <v>290</v>
      </c>
      <c r="Y60" s="189">
        <v>274</v>
      </c>
      <c r="Z60" s="190">
        <v>303</v>
      </c>
      <c r="AA60" s="189">
        <v>281</v>
      </c>
      <c r="AB60" s="188">
        <v>248</v>
      </c>
      <c r="AC60" s="187"/>
      <c r="AD60" s="189">
        <v>289</v>
      </c>
      <c r="AE60" s="191"/>
      <c r="AF60" s="77"/>
      <c r="AG60" s="77"/>
      <c r="AH60" s="77"/>
      <c r="AI60" s="77"/>
      <c r="AJ60" s="78"/>
      <c r="AK60" s="192">
        <v>1936</v>
      </c>
      <c r="AL60" s="193">
        <v>276.57142857142856</v>
      </c>
      <c r="AM60" s="194">
        <v>6</v>
      </c>
      <c r="AN60" s="195">
        <v>8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96" t="s">
        <v>16</v>
      </c>
      <c r="V61" s="197">
        <v>297</v>
      </c>
      <c r="W61" s="198">
        <v>351</v>
      </c>
      <c r="X61" s="198">
        <v>324</v>
      </c>
      <c r="Y61" s="199"/>
      <c r="Z61" s="200">
        <v>332</v>
      </c>
      <c r="AA61" s="199"/>
      <c r="AB61" s="201">
        <v>347</v>
      </c>
      <c r="AC61" s="198">
        <v>284</v>
      </c>
      <c r="AD61" s="199"/>
      <c r="AE61" s="202">
        <v>326</v>
      </c>
      <c r="AF61" s="89"/>
      <c r="AG61" s="89"/>
      <c r="AH61" s="89"/>
      <c r="AI61" s="89"/>
      <c r="AJ61" s="90"/>
      <c r="AK61" s="203">
        <v>2261</v>
      </c>
      <c r="AL61" s="204">
        <v>323</v>
      </c>
      <c r="AM61" s="205">
        <v>7</v>
      </c>
      <c r="AN61" s="195">
        <v>7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06" t="s">
        <v>17</v>
      </c>
      <c r="V62" s="207">
        <v>316</v>
      </c>
      <c r="W62" s="200">
        <v>355</v>
      </c>
      <c r="X62" s="199"/>
      <c r="Y62" s="198">
        <v>286</v>
      </c>
      <c r="Z62" s="199"/>
      <c r="AA62" s="200">
        <v>359</v>
      </c>
      <c r="AB62" s="201">
        <v>308</v>
      </c>
      <c r="AC62" s="198">
        <v>332</v>
      </c>
      <c r="AD62" s="200">
        <v>376</v>
      </c>
      <c r="AE62" s="208"/>
      <c r="AF62" s="89"/>
      <c r="AG62" s="89"/>
      <c r="AH62" s="89"/>
      <c r="AI62" s="89"/>
      <c r="AJ62" s="90"/>
      <c r="AK62" s="203">
        <v>2332</v>
      </c>
      <c r="AL62" s="204">
        <v>333.14285714285717</v>
      </c>
      <c r="AM62" s="205">
        <v>13.5</v>
      </c>
      <c r="AN62" s="195">
        <v>5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06" t="s">
        <v>69</v>
      </c>
      <c r="V63" s="197">
        <v>351</v>
      </c>
      <c r="W63" s="200">
        <v>356</v>
      </c>
      <c r="X63" s="200">
        <v>406</v>
      </c>
      <c r="Y63" s="199"/>
      <c r="Z63" s="200">
        <v>315</v>
      </c>
      <c r="AA63" s="200">
        <v>361</v>
      </c>
      <c r="AB63" s="200">
        <v>368</v>
      </c>
      <c r="AC63" s="199"/>
      <c r="AD63" s="198">
        <v>337</v>
      </c>
      <c r="AE63" s="208"/>
      <c r="AF63" s="89"/>
      <c r="AG63" s="89"/>
      <c r="AH63" s="89"/>
      <c r="AI63" s="89"/>
      <c r="AJ63" s="90"/>
      <c r="AK63" s="203">
        <v>2494</v>
      </c>
      <c r="AL63" s="204">
        <v>356.28571428571428</v>
      </c>
      <c r="AM63" s="205">
        <v>22.5</v>
      </c>
      <c r="AN63" s="195">
        <v>1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06" t="s">
        <v>68</v>
      </c>
      <c r="V64" s="197">
        <v>363</v>
      </c>
      <c r="W64" s="199"/>
      <c r="X64" s="198">
        <v>381</v>
      </c>
      <c r="Y64" s="200">
        <v>331</v>
      </c>
      <c r="Z64" s="199"/>
      <c r="AA64" s="198">
        <v>324</v>
      </c>
      <c r="AB64" s="200">
        <v>417</v>
      </c>
      <c r="AC64" s="198">
        <v>329</v>
      </c>
      <c r="AD64" s="200">
        <v>374</v>
      </c>
      <c r="AE64" s="208"/>
      <c r="AF64" s="89"/>
      <c r="AG64" s="89"/>
      <c r="AH64" s="89"/>
      <c r="AI64" s="89"/>
      <c r="AJ64" s="90"/>
      <c r="AK64" s="203">
        <v>2519</v>
      </c>
      <c r="AL64" s="204">
        <v>359.85714285714283</v>
      </c>
      <c r="AM64" s="205">
        <v>16</v>
      </c>
      <c r="AN64" s="195">
        <v>3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09" t="s">
        <v>20</v>
      </c>
      <c r="V65" s="210">
        <v>323</v>
      </c>
      <c r="W65" s="198">
        <v>302</v>
      </c>
      <c r="X65" s="199"/>
      <c r="Y65" s="198">
        <v>287</v>
      </c>
      <c r="Z65" s="198">
        <v>289</v>
      </c>
      <c r="AA65" s="199"/>
      <c r="AB65" s="200">
        <v>320</v>
      </c>
      <c r="AC65" s="200">
        <v>445</v>
      </c>
      <c r="AD65" s="200">
        <v>330</v>
      </c>
      <c r="AE65" s="208"/>
      <c r="AF65" s="89"/>
      <c r="AG65" s="89"/>
      <c r="AH65" s="89"/>
      <c r="AI65" s="89"/>
      <c r="AJ65" s="90"/>
      <c r="AK65" s="203">
        <v>2296</v>
      </c>
      <c r="AL65" s="204">
        <v>328</v>
      </c>
      <c r="AM65" s="205">
        <v>11.5</v>
      </c>
      <c r="AN65" s="195">
        <v>6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11" t="s">
        <v>21</v>
      </c>
      <c r="V66" s="212"/>
      <c r="W66" s="200">
        <v>324</v>
      </c>
      <c r="X66" s="200">
        <v>340</v>
      </c>
      <c r="Y66" s="200">
        <v>398</v>
      </c>
      <c r="Z66" s="201">
        <v>328</v>
      </c>
      <c r="AA66" s="198">
        <v>332</v>
      </c>
      <c r="AB66" s="199"/>
      <c r="AC66" s="200">
        <v>397</v>
      </c>
      <c r="AD66" s="198">
        <v>284</v>
      </c>
      <c r="AE66" s="208"/>
      <c r="AF66" s="89"/>
      <c r="AG66" s="89"/>
      <c r="AH66" s="89"/>
      <c r="AI66" s="89"/>
      <c r="AJ66" s="90"/>
      <c r="AK66" s="213">
        <v>2403</v>
      </c>
      <c r="AL66" s="214">
        <v>343.28571428571428</v>
      </c>
      <c r="AM66" s="205">
        <v>15</v>
      </c>
      <c r="AN66" s="195">
        <v>4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15" t="s">
        <v>72</v>
      </c>
      <c r="V67" s="216"/>
      <c r="W67" s="217">
        <v>318</v>
      </c>
      <c r="X67" s="218">
        <v>404</v>
      </c>
      <c r="Y67" s="218">
        <v>419</v>
      </c>
      <c r="Z67" s="217">
        <v>291</v>
      </c>
      <c r="AA67" s="218">
        <v>303</v>
      </c>
      <c r="AB67" s="219"/>
      <c r="AC67" s="218">
        <v>343</v>
      </c>
      <c r="AD67" s="219"/>
      <c r="AE67" s="218">
        <v>397</v>
      </c>
      <c r="AF67" s="111"/>
      <c r="AG67" s="111"/>
      <c r="AH67" s="111"/>
      <c r="AI67" s="111"/>
      <c r="AJ67" s="112"/>
      <c r="AK67" s="220">
        <v>2475</v>
      </c>
      <c r="AL67" s="221">
        <v>353.57142857142856</v>
      </c>
      <c r="AM67" s="222">
        <v>20.5</v>
      </c>
      <c r="AN67" s="195">
        <v>2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heetProtection sheet="1" objects="1" selectLockedCells="1" selectUnlockedCells="1"/>
  <mergeCells count="81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L29:L30"/>
    <mergeCell ref="N29:N30"/>
    <mergeCell ref="F29:F30"/>
    <mergeCell ref="H29:H30"/>
    <mergeCell ref="L39:L40"/>
    <mergeCell ref="N39:N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L9:L10"/>
    <mergeCell ref="N9:N10"/>
    <mergeCell ref="F9:F10"/>
    <mergeCell ref="H9:H10"/>
    <mergeCell ref="L19:L20"/>
    <mergeCell ref="N19:N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AS5:AS6"/>
    <mergeCell ref="AU5:AU6"/>
    <mergeCell ref="AW5:AW6"/>
    <mergeCell ref="AY5:AY6"/>
    <mergeCell ref="AK5:AK6"/>
    <mergeCell ref="AM5:AM6"/>
    <mergeCell ref="AO5:AO6"/>
    <mergeCell ref="AQ5:AQ6"/>
    <mergeCell ref="B2:R2"/>
    <mergeCell ref="A4:A7"/>
    <mergeCell ref="B4:B5"/>
    <mergeCell ref="F4:F5"/>
    <mergeCell ref="H4:H5"/>
    <mergeCell ref="L4:L5"/>
    <mergeCell ref="N4:N5"/>
    <mergeCell ref="R4:R5"/>
  </mergeCells>
  <phoneticPr fontId="33" type="noConversion"/>
  <dataValidations count="11"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F31:F32">
      <formula1>B</formula1>
      <formula2>0</formula2>
    </dataValidation>
    <dataValidation type="list" allowBlank="1" showInputMessage="1" showErrorMessage="1" sqref="F26:F27 H36:H37 R41:R42 N51:N52">
      <formula1>F</formula1>
      <formula2>0</formula2>
    </dataValidation>
    <dataValidation type="list" allowBlank="1" showInputMessage="1" showErrorMessage="1" sqref="B6:B7 N16:N17 H21:H22 L26:L27 R36:R37 R46:R47">
      <formula1>$AK$7:$AK$10</formula1>
      <formula2>0</formula2>
    </dataValidation>
    <dataValidation type="list" allowBlank="1" showInputMessage="1" showErrorMessage="1" sqref="F6:F7 L16:L17">
      <formula1>$AM$7:$AM$10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N11:N12">
      <formula1>$AM$7:$AM$10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Y77"/>
  <sheetViews>
    <sheetView zoomScale="60" zoomScaleNormal="75" zoomScaleSheetLayoutView="100" workbookViewId="0">
      <selection activeCell="J68" sqref="J68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30" t="s">
        <v>6</v>
      </c>
      <c r="B4" s="338" t="s">
        <v>17</v>
      </c>
      <c r="C4" s="223">
        <v>0</v>
      </c>
      <c r="D4" s="224" t="s">
        <v>22</v>
      </c>
      <c r="E4" s="223">
        <v>4</v>
      </c>
      <c r="F4" s="339" t="s">
        <v>73</v>
      </c>
      <c r="G4" s="155"/>
      <c r="H4" s="338" t="s">
        <v>18</v>
      </c>
      <c r="I4" s="223">
        <v>4</v>
      </c>
      <c r="J4" s="224" t="s">
        <v>22</v>
      </c>
      <c r="K4" s="223">
        <v>0</v>
      </c>
      <c r="L4" s="340" t="s">
        <v>21</v>
      </c>
      <c r="M4" s="155"/>
      <c r="N4" s="338" t="s">
        <v>16</v>
      </c>
      <c r="O4" s="223">
        <v>0</v>
      </c>
      <c r="P4" s="224" t="s">
        <v>22</v>
      </c>
      <c r="Q4" s="223">
        <v>4</v>
      </c>
      <c r="R4" s="340" t="s">
        <v>14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8">
        <v>1</v>
      </c>
      <c r="AL4" s="119"/>
      <c r="AM4" s="118">
        <v>2</v>
      </c>
      <c r="AN4" s="119"/>
      <c r="AO4" s="118">
        <v>3</v>
      </c>
      <c r="AP4" s="119"/>
      <c r="AQ4" s="118">
        <v>4</v>
      </c>
      <c r="AR4" s="119"/>
      <c r="AS4" s="118">
        <v>5</v>
      </c>
      <c r="AT4" s="119"/>
      <c r="AU4" s="118">
        <v>6</v>
      </c>
      <c r="AV4" s="119"/>
      <c r="AW4" s="118">
        <v>7</v>
      </c>
      <c r="AX4" s="119"/>
      <c r="AY4" s="118">
        <v>8</v>
      </c>
    </row>
    <row r="5" spans="1:51" ht="30" customHeight="1">
      <c r="A5" s="330"/>
      <c r="B5" s="338"/>
      <c r="C5" s="225">
        <v>320</v>
      </c>
      <c r="D5" s="225" t="s">
        <v>23</v>
      </c>
      <c r="E5" s="225">
        <v>393</v>
      </c>
      <c r="F5" s="339"/>
      <c r="G5" s="156"/>
      <c r="H5" s="338"/>
      <c r="I5" s="225">
        <v>366</v>
      </c>
      <c r="J5" s="225" t="s">
        <v>23</v>
      </c>
      <c r="K5" s="225">
        <v>272</v>
      </c>
      <c r="L5" s="340"/>
      <c r="M5" s="156"/>
      <c r="N5" s="338"/>
      <c r="O5" s="225">
        <v>291</v>
      </c>
      <c r="P5" s="225" t="s">
        <v>23</v>
      </c>
      <c r="Q5" s="225">
        <v>369</v>
      </c>
      <c r="R5" s="340"/>
      <c r="T5" s="27"/>
      <c r="U5" s="27"/>
      <c r="V5" s="27"/>
      <c r="W5" s="27"/>
      <c r="X5" s="27"/>
      <c r="Y5" s="27"/>
      <c r="AK5" s="336" t="str">
        <f>CONCATENATE(AK7,"+",AK8)</f>
        <v>Kružberský Ladislav+Filip Ladislav</v>
      </c>
      <c r="AM5" s="336" t="str">
        <f>CONCATENATE(AM7,"+",AM8)</f>
        <v>Mácha Ivan+Schindler Radek</v>
      </c>
      <c r="AO5" s="336" t="str">
        <f>CONCATENATE(AO7,"+",AO8)</f>
        <v>Müller  Vladimír+Pazděra Jaroslav</v>
      </c>
      <c r="AP5" s="120"/>
      <c r="AQ5" s="336" t="str">
        <f>CONCATENATE(AQ7,"+",AQ8)</f>
        <v>Kutač Vladimír+Borák Pavel</v>
      </c>
      <c r="AR5" s="120"/>
      <c r="AS5" s="336" t="str">
        <f>CONCATENATE(AS7,"+",AS8)</f>
        <v>Bohačík Milan+Mihulka Josef</v>
      </c>
      <c r="AT5" s="120"/>
      <c r="AU5" s="336" t="str">
        <f>CONCATENATE(AU7,"+",AU8)</f>
        <v>Štrasser Jan+Exnar Aleš</v>
      </c>
      <c r="AV5" s="120"/>
      <c r="AW5" s="336" t="str">
        <f>CONCATENATE(AW7,"+",AW8)</f>
        <v>Kotrla Ondra+Plašil Tomáš</v>
      </c>
      <c r="AX5" s="120"/>
      <c r="AY5" s="336" t="str">
        <f>CONCATENATE(AY7,"+",AY8)</f>
        <v>Michalcsak Silvester+Kaplan Milan</v>
      </c>
    </row>
    <row r="6" spans="1:51" ht="25.15" customHeight="1">
      <c r="A6" s="330"/>
      <c r="B6" s="226" t="s">
        <v>33</v>
      </c>
      <c r="C6" s="227">
        <v>164</v>
      </c>
      <c r="D6" s="36"/>
      <c r="E6" s="228">
        <v>182</v>
      </c>
      <c r="F6" s="226" t="s">
        <v>58</v>
      </c>
      <c r="G6" s="156"/>
      <c r="H6" s="226" t="s">
        <v>29</v>
      </c>
      <c r="I6" s="227">
        <v>176</v>
      </c>
      <c r="J6" s="229"/>
      <c r="K6" s="228">
        <v>138</v>
      </c>
      <c r="L6" s="226" t="s">
        <v>40</v>
      </c>
      <c r="M6" s="156"/>
      <c r="N6" s="230" t="s">
        <v>26</v>
      </c>
      <c r="O6" s="227">
        <v>135</v>
      </c>
      <c r="P6" s="36"/>
      <c r="Q6" s="228">
        <v>180</v>
      </c>
      <c r="R6" s="226" t="s">
        <v>30</v>
      </c>
      <c r="T6" s="27"/>
      <c r="U6" s="27"/>
      <c r="V6" s="27"/>
      <c r="W6" s="27"/>
      <c r="X6" s="27"/>
      <c r="Y6" s="27"/>
      <c r="AK6" s="336"/>
      <c r="AM6" s="336"/>
      <c r="AO6" s="336"/>
      <c r="AP6" s="120"/>
      <c r="AQ6" s="336"/>
      <c r="AR6" s="120"/>
      <c r="AS6" s="336"/>
      <c r="AT6" s="120"/>
      <c r="AU6" s="336"/>
      <c r="AV6" s="120"/>
      <c r="AW6" s="336"/>
      <c r="AX6" s="120"/>
      <c r="AY6" s="336"/>
    </row>
    <row r="7" spans="1:51" ht="25.15" customHeight="1">
      <c r="A7" s="330"/>
      <c r="B7" s="231" t="s">
        <v>27</v>
      </c>
      <c r="C7" s="232">
        <v>156</v>
      </c>
      <c r="D7" s="162"/>
      <c r="E7" s="233">
        <v>211</v>
      </c>
      <c r="F7" s="231" t="s">
        <v>34</v>
      </c>
      <c r="G7" s="164"/>
      <c r="H7" s="231" t="s">
        <v>35</v>
      </c>
      <c r="I7" s="232">
        <v>190</v>
      </c>
      <c r="J7" s="162"/>
      <c r="K7" s="233">
        <v>134</v>
      </c>
      <c r="L7" s="231" t="s">
        <v>37</v>
      </c>
      <c r="M7" s="164"/>
      <c r="N7" s="231" t="s">
        <v>32</v>
      </c>
      <c r="O7" s="232">
        <v>156</v>
      </c>
      <c r="P7" s="162"/>
      <c r="Q7" s="233">
        <v>189</v>
      </c>
      <c r="R7" s="231" t="s">
        <v>24</v>
      </c>
      <c r="S7" s="27"/>
      <c r="T7" s="27"/>
      <c r="U7" s="27"/>
      <c r="V7" s="27"/>
      <c r="W7" s="27"/>
      <c r="X7" s="27"/>
      <c r="Y7" s="27"/>
      <c r="AK7" s="121" t="s">
        <v>27</v>
      </c>
      <c r="AL7" s="234"/>
      <c r="AM7" s="121" t="s">
        <v>58</v>
      </c>
      <c r="AN7" s="234"/>
      <c r="AO7" s="121" t="s">
        <v>29</v>
      </c>
      <c r="AP7" s="235"/>
      <c r="AQ7" s="236" t="s">
        <v>37</v>
      </c>
      <c r="AR7" s="235"/>
      <c r="AS7" s="121" t="s">
        <v>30</v>
      </c>
      <c r="AT7" s="235"/>
      <c r="AU7" s="121" t="s">
        <v>32</v>
      </c>
      <c r="AV7" s="235"/>
      <c r="AW7" s="237" t="s">
        <v>41</v>
      </c>
      <c r="AX7" s="235"/>
      <c r="AY7" s="121" t="s">
        <v>39</v>
      </c>
    </row>
    <row r="8" spans="1:51" ht="16.899999999999999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21" t="s">
        <v>33</v>
      </c>
      <c r="AL8" s="234"/>
      <c r="AM8" s="121" t="s">
        <v>34</v>
      </c>
      <c r="AN8" s="234"/>
      <c r="AO8" s="121" t="s">
        <v>35</v>
      </c>
      <c r="AP8" s="235"/>
      <c r="AQ8" s="236" t="s">
        <v>40</v>
      </c>
      <c r="AR8" s="235"/>
      <c r="AS8" s="121" t="s">
        <v>24</v>
      </c>
      <c r="AT8" s="235"/>
      <c r="AU8" s="121" t="s">
        <v>26</v>
      </c>
      <c r="AV8" s="235"/>
      <c r="AW8" s="238" t="s">
        <v>38</v>
      </c>
      <c r="AX8" s="235"/>
      <c r="AY8" s="121" t="s">
        <v>31</v>
      </c>
    </row>
    <row r="9" spans="1:51" ht="30" customHeight="1">
      <c r="A9" s="330" t="s">
        <v>7</v>
      </c>
      <c r="B9" s="338" t="s">
        <v>21</v>
      </c>
      <c r="C9" s="223">
        <v>3</v>
      </c>
      <c r="D9" s="224" t="s">
        <v>22</v>
      </c>
      <c r="E9" s="223">
        <v>1</v>
      </c>
      <c r="F9" s="339" t="s">
        <v>16</v>
      </c>
      <c r="G9" s="155"/>
      <c r="H9" s="338" t="s">
        <v>15</v>
      </c>
      <c r="I9" s="223">
        <v>0</v>
      </c>
      <c r="J9" s="224" t="s">
        <v>22</v>
      </c>
      <c r="K9" s="223">
        <v>4</v>
      </c>
      <c r="L9" s="340" t="s">
        <v>20</v>
      </c>
      <c r="M9" s="155"/>
      <c r="N9" s="338" t="s">
        <v>73</v>
      </c>
      <c r="O9" s="223">
        <v>4</v>
      </c>
      <c r="P9" s="224" t="s">
        <v>22</v>
      </c>
      <c r="Q9" s="223">
        <v>0</v>
      </c>
      <c r="R9" s="340" t="s">
        <v>18</v>
      </c>
      <c r="S9" s="43"/>
      <c r="T9" s="27"/>
      <c r="U9" s="27"/>
      <c r="V9" s="27"/>
      <c r="W9" s="27"/>
      <c r="X9" s="27"/>
      <c r="Y9" s="27"/>
      <c r="AK9" s="121"/>
      <c r="AL9" s="234"/>
      <c r="AM9" s="121" t="s">
        <v>49</v>
      </c>
      <c r="AN9" s="234"/>
      <c r="AO9" s="121" t="s">
        <v>49</v>
      </c>
      <c r="AP9" s="235"/>
      <c r="AQ9" s="121" t="s">
        <v>59</v>
      </c>
      <c r="AR9" s="235"/>
      <c r="AS9" s="121" t="s">
        <v>49</v>
      </c>
      <c r="AT9" s="235"/>
      <c r="AU9" s="121"/>
      <c r="AV9" s="235"/>
      <c r="AW9" s="238" t="s">
        <v>60</v>
      </c>
      <c r="AX9" s="235"/>
      <c r="AY9" s="121" t="s">
        <v>55</v>
      </c>
    </row>
    <row r="10" spans="1:51" ht="30" customHeight="1">
      <c r="A10" s="330"/>
      <c r="B10" s="338"/>
      <c r="C10" s="225">
        <v>289</v>
      </c>
      <c r="D10" s="225" t="s">
        <v>23</v>
      </c>
      <c r="E10" s="225">
        <v>280</v>
      </c>
      <c r="F10" s="339"/>
      <c r="G10" s="156"/>
      <c r="H10" s="338"/>
      <c r="I10" s="225">
        <v>330</v>
      </c>
      <c r="J10" s="225" t="s">
        <v>23</v>
      </c>
      <c r="K10" s="225">
        <v>430</v>
      </c>
      <c r="L10" s="340"/>
      <c r="M10" s="156"/>
      <c r="N10" s="338"/>
      <c r="O10" s="225">
        <v>365</v>
      </c>
      <c r="P10" s="225" t="s">
        <v>23</v>
      </c>
      <c r="Q10" s="225">
        <v>332</v>
      </c>
      <c r="R10" s="340"/>
      <c r="S10" s="27"/>
      <c r="T10" s="27"/>
      <c r="U10" s="27"/>
      <c r="V10" s="27"/>
      <c r="W10" s="27"/>
      <c r="X10" s="27"/>
      <c r="Y10" s="27"/>
      <c r="AK10" s="123"/>
      <c r="AL10" s="234"/>
      <c r="AM10" s="123" t="s">
        <v>49</v>
      </c>
      <c r="AN10" s="234"/>
      <c r="AO10" s="123" t="s">
        <v>49</v>
      </c>
      <c r="AP10" s="239"/>
      <c r="AQ10" s="123" t="s">
        <v>49</v>
      </c>
      <c r="AR10" s="239"/>
      <c r="AS10" s="123" t="s">
        <v>49</v>
      </c>
      <c r="AT10" s="239"/>
      <c r="AU10" s="123" t="s">
        <v>49</v>
      </c>
      <c r="AV10" s="239"/>
      <c r="AW10" s="240"/>
      <c r="AX10" s="239"/>
      <c r="AY10" s="123" t="s">
        <v>49</v>
      </c>
    </row>
    <row r="11" spans="1:51" ht="25.15" customHeight="1">
      <c r="A11" s="330"/>
      <c r="B11" s="226" t="s">
        <v>40</v>
      </c>
      <c r="C11" s="227">
        <v>153</v>
      </c>
      <c r="D11" s="36"/>
      <c r="E11" s="228">
        <v>125</v>
      </c>
      <c r="F11" s="230" t="s">
        <v>26</v>
      </c>
      <c r="G11" s="156"/>
      <c r="H11" s="226" t="s">
        <v>55</v>
      </c>
      <c r="I11" s="227">
        <v>170</v>
      </c>
      <c r="J11" s="36"/>
      <c r="K11" s="228">
        <v>189</v>
      </c>
      <c r="L11" s="226" t="s">
        <v>60</v>
      </c>
      <c r="M11" s="156"/>
      <c r="N11" s="226" t="s">
        <v>58</v>
      </c>
      <c r="O11" s="227">
        <v>177</v>
      </c>
      <c r="P11" s="36"/>
      <c r="Q11" s="228">
        <v>158</v>
      </c>
      <c r="R11" s="226" t="s">
        <v>29</v>
      </c>
      <c r="S11" s="27"/>
      <c r="T11" s="27"/>
      <c r="U11" s="27"/>
      <c r="V11" s="27"/>
      <c r="W11" s="27"/>
      <c r="X11" s="27"/>
    </row>
    <row r="12" spans="1:51" ht="25.15" customHeight="1">
      <c r="A12" s="330"/>
      <c r="B12" s="231" t="s">
        <v>37</v>
      </c>
      <c r="C12" s="232">
        <v>136</v>
      </c>
      <c r="D12" s="162"/>
      <c r="E12" s="233">
        <v>155</v>
      </c>
      <c r="F12" s="231" t="s">
        <v>32</v>
      </c>
      <c r="G12" s="164"/>
      <c r="H12" s="231" t="s">
        <v>31</v>
      </c>
      <c r="I12" s="232">
        <v>160</v>
      </c>
      <c r="J12" s="162"/>
      <c r="K12" s="233">
        <v>241</v>
      </c>
      <c r="L12" s="231" t="s">
        <v>41</v>
      </c>
      <c r="M12" s="164"/>
      <c r="N12" s="231" t="s">
        <v>34</v>
      </c>
      <c r="O12" s="232">
        <v>188</v>
      </c>
      <c r="P12" s="162"/>
      <c r="Q12" s="233">
        <v>174</v>
      </c>
      <c r="R12" s="231" t="s">
        <v>35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41"/>
    </row>
    <row r="14" spans="1:51" ht="30" customHeight="1">
      <c r="A14" s="330" t="s">
        <v>8</v>
      </c>
      <c r="B14" s="338" t="s">
        <v>14</v>
      </c>
      <c r="C14" s="223">
        <v>4</v>
      </c>
      <c r="D14" s="224" t="s">
        <v>22</v>
      </c>
      <c r="E14" s="223">
        <v>0</v>
      </c>
      <c r="F14" s="339" t="s">
        <v>15</v>
      </c>
      <c r="G14" s="155"/>
      <c r="H14" s="338" t="s">
        <v>21</v>
      </c>
      <c r="I14" s="223">
        <v>0</v>
      </c>
      <c r="J14" s="224" t="s">
        <v>22</v>
      </c>
      <c r="K14" s="223">
        <v>4</v>
      </c>
      <c r="L14" s="340" t="s">
        <v>73</v>
      </c>
      <c r="M14" s="155"/>
      <c r="N14" s="338" t="s">
        <v>17</v>
      </c>
      <c r="O14" s="223">
        <v>0</v>
      </c>
      <c r="P14" s="224" t="s">
        <v>22</v>
      </c>
      <c r="Q14" s="223">
        <v>4</v>
      </c>
      <c r="R14" s="340" t="s">
        <v>20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30"/>
      <c r="B15" s="338"/>
      <c r="C15" s="225">
        <v>327</v>
      </c>
      <c r="D15" s="225" t="s">
        <v>23</v>
      </c>
      <c r="E15" s="225">
        <v>275</v>
      </c>
      <c r="F15" s="339"/>
      <c r="G15" s="156"/>
      <c r="H15" s="338"/>
      <c r="I15" s="225">
        <v>323</v>
      </c>
      <c r="J15" s="225" t="s">
        <v>23</v>
      </c>
      <c r="K15" s="225">
        <v>417</v>
      </c>
      <c r="L15" s="340"/>
      <c r="M15" s="156"/>
      <c r="N15" s="338"/>
      <c r="O15" s="225">
        <v>294</v>
      </c>
      <c r="P15" s="225" t="s">
        <v>23</v>
      </c>
      <c r="Q15" s="225">
        <v>381</v>
      </c>
      <c r="R15" s="3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30"/>
      <c r="B16" s="226" t="s">
        <v>30</v>
      </c>
      <c r="C16" s="227">
        <v>156</v>
      </c>
      <c r="D16" s="36"/>
      <c r="E16" s="228">
        <v>136</v>
      </c>
      <c r="F16" s="226" t="s">
        <v>55</v>
      </c>
      <c r="G16" s="156"/>
      <c r="H16" s="226" t="s">
        <v>40</v>
      </c>
      <c r="I16" s="227">
        <v>145</v>
      </c>
      <c r="J16" s="36"/>
      <c r="K16" s="228">
        <v>225</v>
      </c>
      <c r="L16" s="226" t="s">
        <v>58</v>
      </c>
      <c r="M16" s="156"/>
      <c r="N16" s="226" t="s">
        <v>33</v>
      </c>
      <c r="O16" s="227">
        <v>131</v>
      </c>
      <c r="P16" s="36"/>
      <c r="Q16" s="228">
        <v>200</v>
      </c>
      <c r="R16" s="226" t="s">
        <v>60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30"/>
      <c r="B17" s="231" t="s">
        <v>24</v>
      </c>
      <c r="C17" s="232">
        <v>171</v>
      </c>
      <c r="D17" s="162"/>
      <c r="E17" s="233">
        <v>139</v>
      </c>
      <c r="F17" s="231" t="s">
        <v>31</v>
      </c>
      <c r="G17" s="164"/>
      <c r="H17" s="231" t="s">
        <v>37</v>
      </c>
      <c r="I17" s="232">
        <v>178</v>
      </c>
      <c r="J17" s="162"/>
      <c r="K17" s="233">
        <v>192</v>
      </c>
      <c r="L17" s="231" t="s">
        <v>34</v>
      </c>
      <c r="M17" s="164"/>
      <c r="N17" s="231" t="s">
        <v>27</v>
      </c>
      <c r="O17" s="232">
        <v>163</v>
      </c>
      <c r="P17" s="162"/>
      <c r="Q17" s="233">
        <v>181</v>
      </c>
      <c r="R17" s="231" t="s">
        <v>41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30" t="s">
        <v>9</v>
      </c>
      <c r="B19" s="338" t="s">
        <v>18</v>
      </c>
      <c r="C19" s="223">
        <v>1</v>
      </c>
      <c r="D19" s="224" t="s">
        <v>22</v>
      </c>
      <c r="E19" s="223">
        <v>3</v>
      </c>
      <c r="F19" s="339" t="s">
        <v>20</v>
      </c>
      <c r="G19" s="155"/>
      <c r="H19" s="338" t="s">
        <v>17</v>
      </c>
      <c r="I19" s="223">
        <v>3</v>
      </c>
      <c r="J19" s="224" t="s">
        <v>22</v>
      </c>
      <c r="K19" s="223">
        <v>1</v>
      </c>
      <c r="L19" s="340" t="s">
        <v>14</v>
      </c>
      <c r="M19" s="155"/>
      <c r="N19" s="338" t="s">
        <v>15</v>
      </c>
      <c r="O19" s="223">
        <v>1</v>
      </c>
      <c r="P19" s="224" t="s">
        <v>22</v>
      </c>
      <c r="Q19" s="223">
        <v>3</v>
      </c>
      <c r="R19" s="340" t="s">
        <v>16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30"/>
      <c r="B20" s="338"/>
      <c r="C20" s="225">
        <v>360</v>
      </c>
      <c r="D20" s="225" t="s">
        <v>23</v>
      </c>
      <c r="E20" s="225">
        <v>364</v>
      </c>
      <c r="F20" s="339"/>
      <c r="G20" s="156"/>
      <c r="H20" s="338"/>
      <c r="I20" s="225">
        <v>369</v>
      </c>
      <c r="J20" s="225" t="s">
        <v>23</v>
      </c>
      <c r="K20" s="225">
        <v>320</v>
      </c>
      <c r="L20" s="340"/>
      <c r="M20" s="156"/>
      <c r="N20" s="338"/>
      <c r="O20" s="225">
        <v>237</v>
      </c>
      <c r="P20" s="225" t="s">
        <v>23</v>
      </c>
      <c r="Q20" s="225">
        <v>285</v>
      </c>
      <c r="R20" s="3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30"/>
      <c r="B21" s="226" t="s">
        <v>29</v>
      </c>
      <c r="C21" s="227">
        <v>168</v>
      </c>
      <c r="D21" s="36"/>
      <c r="E21" s="228">
        <v>195</v>
      </c>
      <c r="F21" s="226" t="s">
        <v>60</v>
      </c>
      <c r="G21" s="156"/>
      <c r="H21" s="226" t="s">
        <v>27</v>
      </c>
      <c r="I21" s="227">
        <v>160</v>
      </c>
      <c r="J21" s="36"/>
      <c r="K21" s="228">
        <v>170</v>
      </c>
      <c r="L21" s="226" t="s">
        <v>30</v>
      </c>
      <c r="M21" s="156"/>
      <c r="N21" s="226" t="s">
        <v>55</v>
      </c>
      <c r="O21" s="227">
        <v>98</v>
      </c>
      <c r="P21" s="36"/>
      <c r="Q21" s="228">
        <v>148</v>
      </c>
      <c r="R21" s="230" t="s">
        <v>26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30"/>
      <c r="B22" s="231" t="s">
        <v>35</v>
      </c>
      <c r="C22" s="232">
        <v>192</v>
      </c>
      <c r="D22" s="162"/>
      <c r="E22" s="233">
        <v>169</v>
      </c>
      <c r="F22" s="231" t="s">
        <v>41</v>
      </c>
      <c r="G22" s="164"/>
      <c r="H22" s="231" t="s">
        <v>33</v>
      </c>
      <c r="I22" s="232">
        <v>209</v>
      </c>
      <c r="J22" s="162"/>
      <c r="K22" s="233">
        <v>150</v>
      </c>
      <c r="L22" s="231" t="s">
        <v>24</v>
      </c>
      <c r="M22" s="164"/>
      <c r="N22" s="231" t="s">
        <v>31</v>
      </c>
      <c r="O22" s="232">
        <v>139</v>
      </c>
      <c r="P22" s="162"/>
      <c r="Q22" s="233">
        <v>137</v>
      </c>
      <c r="R22" s="231" t="s">
        <v>32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30" t="s">
        <v>10</v>
      </c>
      <c r="B24" s="338" t="s">
        <v>20</v>
      </c>
      <c r="C24" s="223">
        <v>4</v>
      </c>
      <c r="D24" s="224" t="s">
        <v>22</v>
      </c>
      <c r="E24" s="223">
        <v>0</v>
      </c>
      <c r="F24" s="339" t="s">
        <v>73</v>
      </c>
      <c r="G24" s="155"/>
      <c r="H24" s="338" t="s">
        <v>16</v>
      </c>
      <c r="I24" s="223">
        <v>1</v>
      </c>
      <c r="J24" s="224" t="s">
        <v>22</v>
      </c>
      <c r="K24" s="223">
        <v>3</v>
      </c>
      <c r="L24" s="340" t="s">
        <v>17</v>
      </c>
      <c r="M24" s="155"/>
      <c r="N24" s="338" t="s">
        <v>21</v>
      </c>
      <c r="O24" s="223">
        <v>1</v>
      </c>
      <c r="P24" s="224" t="s">
        <v>22</v>
      </c>
      <c r="Q24" s="223">
        <v>3</v>
      </c>
      <c r="R24" s="340" t="s">
        <v>15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30"/>
      <c r="B25" s="338"/>
      <c r="C25" s="225">
        <v>386</v>
      </c>
      <c r="D25" s="225" t="s">
        <v>23</v>
      </c>
      <c r="E25" s="225">
        <v>352</v>
      </c>
      <c r="F25" s="339"/>
      <c r="G25" s="156"/>
      <c r="H25" s="338"/>
      <c r="I25" s="225">
        <v>327</v>
      </c>
      <c r="J25" s="225" t="s">
        <v>23</v>
      </c>
      <c r="K25" s="225">
        <v>330</v>
      </c>
      <c r="L25" s="340"/>
      <c r="M25" s="156"/>
      <c r="N25" s="338"/>
      <c r="O25" s="225">
        <v>305</v>
      </c>
      <c r="P25" s="225" t="s">
        <v>23</v>
      </c>
      <c r="Q25" s="225">
        <v>308</v>
      </c>
      <c r="R25" s="3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30"/>
      <c r="B26" s="226" t="s">
        <v>60</v>
      </c>
      <c r="C26" s="227">
        <v>172</v>
      </c>
      <c r="D26" s="36"/>
      <c r="E26" s="228">
        <v>167</v>
      </c>
      <c r="F26" s="226" t="s">
        <v>58</v>
      </c>
      <c r="G26" s="156"/>
      <c r="H26" s="230" t="s">
        <v>26</v>
      </c>
      <c r="I26" s="227">
        <v>153</v>
      </c>
      <c r="J26" s="242"/>
      <c r="K26" s="228">
        <v>159</v>
      </c>
      <c r="L26" s="226" t="s">
        <v>33</v>
      </c>
      <c r="M26" s="156"/>
      <c r="N26" s="226" t="s">
        <v>40</v>
      </c>
      <c r="O26" s="227">
        <v>154</v>
      </c>
      <c r="P26" s="242"/>
      <c r="Q26" s="228">
        <v>171</v>
      </c>
      <c r="R26" s="226" t="s">
        <v>31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30"/>
      <c r="B27" s="231" t="s">
        <v>41</v>
      </c>
      <c r="C27" s="232">
        <v>214</v>
      </c>
      <c r="D27" s="162"/>
      <c r="E27" s="233">
        <v>185</v>
      </c>
      <c r="F27" s="231" t="s">
        <v>34</v>
      </c>
      <c r="G27" s="164"/>
      <c r="H27" s="231" t="s">
        <v>32</v>
      </c>
      <c r="I27" s="232">
        <v>174</v>
      </c>
      <c r="J27" s="243"/>
      <c r="K27" s="233">
        <v>171</v>
      </c>
      <c r="L27" s="231" t="s">
        <v>27</v>
      </c>
      <c r="M27" s="164"/>
      <c r="N27" s="231" t="s">
        <v>59</v>
      </c>
      <c r="O27" s="232">
        <v>151</v>
      </c>
      <c r="P27" s="243"/>
      <c r="Q27" s="233">
        <v>137</v>
      </c>
      <c r="R27" s="231" t="s">
        <v>55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30" t="s">
        <v>11</v>
      </c>
      <c r="B29" s="338" t="s">
        <v>15</v>
      </c>
      <c r="C29" s="223">
        <v>1</v>
      </c>
      <c r="D29" s="224" t="s">
        <v>22</v>
      </c>
      <c r="E29" s="223">
        <v>3</v>
      </c>
      <c r="F29" s="339" t="s">
        <v>17</v>
      </c>
      <c r="G29" s="155"/>
      <c r="H29" s="338" t="s">
        <v>14</v>
      </c>
      <c r="I29" s="223">
        <v>1</v>
      </c>
      <c r="J29" s="224" t="s">
        <v>22</v>
      </c>
      <c r="K29" s="223">
        <v>3</v>
      </c>
      <c r="L29" s="340" t="s">
        <v>18</v>
      </c>
      <c r="M29" s="155"/>
      <c r="N29" s="338" t="s">
        <v>20</v>
      </c>
      <c r="O29" s="223">
        <v>4</v>
      </c>
      <c r="P29" s="224" t="s">
        <v>22</v>
      </c>
      <c r="Q29" s="223">
        <v>0</v>
      </c>
      <c r="R29" s="340" t="s">
        <v>21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30"/>
      <c r="B30" s="338"/>
      <c r="C30" s="225">
        <v>312</v>
      </c>
      <c r="D30" s="225" t="s">
        <v>23</v>
      </c>
      <c r="E30" s="225">
        <v>320</v>
      </c>
      <c r="F30" s="339"/>
      <c r="G30" s="156"/>
      <c r="H30" s="338"/>
      <c r="I30" s="225">
        <v>330</v>
      </c>
      <c r="J30" s="225" t="s">
        <v>23</v>
      </c>
      <c r="K30" s="225">
        <v>333</v>
      </c>
      <c r="L30" s="340"/>
      <c r="M30" s="156"/>
      <c r="N30" s="338"/>
      <c r="O30" s="225">
        <v>351</v>
      </c>
      <c r="P30" s="225" t="s">
        <v>23</v>
      </c>
      <c r="Q30" s="225">
        <v>273</v>
      </c>
      <c r="R30" s="3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30"/>
      <c r="B31" s="226" t="s">
        <v>55</v>
      </c>
      <c r="C31" s="227">
        <v>136</v>
      </c>
      <c r="D31" s="242"/>
      <c r="E31" s="228">
        <v>147</v>
      </c>
      <c r="F31" s="226" t="s">
        <v>27</v>
      </c>
      <c r="G31" s="156"/>
      <c r="H31" s="226" t="s">
        <v>30</v>
      </c>
      <c r="I31" s="227">
        <v>170</v>
      </c>
      <c r="J31" s="242"/>
      <c r="K31" s="228">
        <v>176</v>
      </c>
      <c r="L31" s="226" t="s">
        <v>29</v>
      </c>
      <c r="M31" s="156"/>
      <c r="N31" s="226" t="s">
        <v>60</v>
      </c>
      <c r="O31" s="227">
        <v>155</v>
      </c>
      <c r="P31" s="244"/>
      <c r="Q31" s="228">
        <v>126</v>
      </c>
      <c r="R31" s="226" t="s">
        <v>37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30"/>
      <c r="B32" s="231" t="s">
        <v>31</v>
      </c>
      <c r="C32" s="232">
        <v>176</v>
      </c>
      <c r="D32" s="243"/>
      <c r="E32" s="233">
        <v>173</v>
      </c>
      <c r="F32" s="231" t="s">
        <v>33</v>
      </c>
      <c r="G32" s="164"/>
      <c r="H32" s="231" t="s">
        <v>24</v>
      </c>
      <c r="I32" s="232">
        <v>160</v>
      </c>
      <c r="J32" s="243"/>
      <c r="K32" s="233">
        <v>157</v>
      </c>
      <c r="L32" s="231" t="s">
        <v>35</v>
      </c>
      <c r="M32" s="164"/>
      <c r="N32" s="231" t="s">
        <v>41</v>
      </c>
      <c r="O32" s="232">
        <v>196</v>
      </c>
      <c r="P32" s="245"/>
      <c r="Q32" s="233">
        <v>147</v>
      </c>
      <c r="R32" s="231" t="s">
        <v>40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30" t="s">
        <v>12</v>
      </c>
      <c r="B34" s="338" t="s">
        <v>16</v>
      </c>
      <c r="C34" s="223">
        <v>1</v>
      </c>
      <c r="D34" s="224" t="s">
        <v>22</v>
      </c>
      <c r="E34" s="223">
        <v>3</v>
      </c>
      <c r="F34" s="339" t="s">
        <v>18</v>
      </c>
      <c r="G34" s="155"/>
      <c r="H34" s="338" t="s">
        <v>73</v>
      </c>
      <c r="I34" s="223">
        <v>3</v>
      </c>
      <c r="J34" s="224" t="s">
        <v>22</v>
      </c>
      <c r="K34" s="223">
        <v>1</v>
      </c>
      <c r="L34" s="340" t="s">
        <v>14</v>
      </c>
      <c r="M34" s="155"/>
      <c r="N34" s="338" t="s">
        <v>21</v>
      </c>
      <c r="O34" s="223">
        <v>1</v>
      </c>
      <c r="P34" s="224" t="s">
        <v>22</v>
      </c>
      <c r="Q34" s="223">
        <v>3</v>
      </c>
      <c r="R34" s="340" t="s">
        <v>17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30"/>
      <c r="B35" s="338"/>
      <c r="C35" s="225">
        <v>333</v>
      </c>
      <c r="D35" s="225" t="s">
        <v>23</v>
      </c>
      <c r="E35" s="225">
        <v>358</v>
      </c>
      <c r="F35" s="339"/>
      <c r="G35" s="156"/>
      <c r="H35" s="338"/>
      <c r="I35" s="225">
        <v>363</v>
      </c>
      <c r="J35" s="225" t="s">
        <v>23</v>
      </c>
      <c r="K35" s="225">
        <v>330</v>
      </c>
      <c r="L35" s="340"/>
      <c r="M35" s="156"/>
      <c r="N35" s="338"/>
      <c r="O35" s="225">
        <v>281</v>
      </c>
      <c r="P35" s="225" t="s">
        <v>23</v>
      </c>
      <c r="Q35" s="225">
        <v>315</v>
      </c>
      <c r="R35" s="3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30"/>
      <c r="B36" s="230" t="s">
        <v>26</v>
      </c>
      <c r="C36" s="227">
        <v>186</v>
      </c>
      <c r="D36" s="242"/>
      <c r="E36" s="228">
        <v>149</v>
      </c>
      <c r="F36" s="226" t="s">
        <v>29</v>
      </c>
      <c r="G36" s="156"/>
      <c r="H36" s="226" t="s">
        <v>58</v>
      </c>
      <c r="I36" s="227">
        <v>196</v>
      </c>
      <c r="J36" s="242"/>
      <c r="K36" s="228">
        <v>132</v>
      </c>
      <c r="L36" s="226" t="s">
        <v>30</v>
      </c>
      <c r="M36" s="156"/>
      <c r="N36" s="226" t="s">
        <v>40</v>
      </c>
      <c r="O36" s="227">
        <v>153</v>
      </c>
      <c r="P36" s="242"/>
      <c r="Q36" s="228">
        <v>145</v>
      </c>
      <c r="R36" s="226" t="s">
        <v>27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30"/>
      <c r="B37" s="231" t="s">
        <v>32</v>
      </c>
      <c r="C37" s="232">
        <v>147</v>
      </c>
      <c r="D37" s="243"/>
      <c r="E37" s="233">
        <v>209</v>
      </c>
      <c r="F37" s="231" t="s">
        <v>35</v>
      </c>
      <c r="G37" s="164"/>
      <c r="H37" s="231" t="s">
        <v>34</v>
      </c>
      <c r="I37" s="232">
        <v>167</v>
      </c>
      <c r="J37" s="243"/>
      <c r="K37" s="233">
        <v>198</v>
      </c>
      <c r="L37" s="231" t="s">
        <v>24</v>
      </c>
      <c r="M37" s="164"/>
      <c r="N37" s="231" t="s">
        <v>59</v>
      </c>
      <c r="O37" s="232">
        <v>128</v>
      </c>
      <c r="P37" s="243"/>
      <c r="Q37" s="233">
        <v>170</v>
      </c>
      <c r="R37" s="231" t="s">
        <v>33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30" t="s">
        <v>13</v>
      </c>
      <c r="B39" s="338" t="s">
        <v>20</v>
      </c>
      <c r="C39" s="223">
        <v>1</v>
      </c>
      <c r="D39" s="224" t="s">
        <v>22</v>
      </c>
      <c r="E39" s="223">
        <v>3</v>
      </c>
      <c r="F39" s="339" t="s">
        <v>14</v>
      </c>
      <c r="G39" s="155"/>
      <c r="H39" s="338" t="s">
        <v>18</v>
      </c>
      <c r="I39" s="223">
        <v>4</v>
      </c>
      <c r="J39" s="224" t="s">
        <v>22</v>
      </c>
      <c r="K39" s="223">
        <v>0</v>
      </c>
      <c r="L39" s="340" t="s">
        <v>15</v>
      </c>
      <c r="M39" s="155"/>
      <c r="N39" s="338" t="s">
        <v>16</v>
      </c>
      <c r="O39" s="223">
        <v>0</v>
      </c>
      <c r="P39" s="224" t="s">
        <v>22</v>
      </c>
      <c r="Q39" s="223">
        <v>4</v>
      </c>
      <c r="R39" s="340" t="s">
        <v>73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30"/>
      <c r="B40" s="338"/>
      <c r="C40" s="225">
        <v>333</v>
      </c>
      <c r="D40" s="225" t="s">
        <v>23</v>
      </c>
      <c r="E40" s="225">
        <v>336</v>
      </c>
      <c r="F40" s="339"/>
      <c r="G40" s="156"/>
      <c r="H40" s="338"/>
      <c r="I40" s="225">
        <v>363</v>
      </c>
      <c r="J40" s="225" t="s">
        <v>23</v>
      </c>
      <c r="K40" s="225">
        <v>322</v>
      </c>
      <c r="L40" s="340"/>
      <c r="M40" s="156"/>
      <c r="N40" s="338"/>
      <c r="O40" s="225">
        <v>312</v>
      </c>
      <c r="P40" s="225" t="s">
        <v>23</v>
      </c>
      <c r="Q40" s="225">
        <v>374</v>
      </c>
      <c r="R40" s="3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30"/>
      <c r="B41" s="226" t="s">
        <v>60</v>
      </c>
      <c r="C41" s="227">
        <v>182</v>
      </c>
      <c r="D41" s="242"/>
      <c r="E41" s="228">
        <v>147</v>
      </c>
      <c r="F41" s="226" t="s">
        <v>30</v>
      </c>
      <c r="G41" s="156"/>
      <c r="H41" s="226" t="s">
        <v>29</v>
      </c>
      <c r="I41" s="227">
        <v>185</v>
      </c>
      <c r="J41" s="242"/>
      <c r="K41" s="228">
        <v>151</v>
      </c>
      <c r="L41" s="226" t="s">
        <v>55</v>
      </c>
      <c r="M41" s="156"/>
      <c r="N41" s="230" t="s">
        <v>26</v>
      </c>
      <c r="O41" s="227">
        <v>157</v>
      </c>
      <c r="P41" s="242"/>
      <c r="Q41" s="228">
        <v>196</v>
      </c>
      <c r="R41" s="226" t="s">
        <v>58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30"/>
      <c r="B42" s="231" t="s">
        <v>41</v>
      </c>
      <c r="C42" s="232">
        <v>151</v>
      </c>
      <c r="D42" s="243"/>
      <c r="E42" s="233">
        <v>189</v>
      </c>
      <c r="F42" s="231" t="s">
        <v>24</v>
      </c>
      <c r="G42" s="164"/>
      <c r="H42" s="231" t="s">
        <v>35</v>
      </c>
      <c r="I42" s="232">
        <v>178</v>
      </c>
      <c r="J42" s="243"/>
      <c r="K42" s="233">
        <v>171</v>
      </c>
      <c r="L42" s="231" t="s">
        <v>31</v>
      </c>
      <c r="M42" s="164"/>
      <c r="N42" s="231" t="s">
        <v>32</v>
      </c>
      <c r="O42" s="232">
        <v>155</v>
      </c>
      <c r="P42" s="243"/>
      <c r="Q42" s="233">
        <v>178</v>
      </c>
      <c r="R42" s="231" t="s">
        <v>34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30" t="s">
        <v>42</v>
      </c>
      <c r="B44" s="338" t="s">
        <v>14</v>
      </c>
      <c r="C44" s="223">
        <v>4</v>
      </c>
      <c r="D44" s="224" t="s">
        <v>22</v>
      </c>
      <c r="E44" s="223">
        <v>0</v>
      </c>
      <c r="F44" s="339" t="s">
        <v>21</v>
      </c>
      <c r="G44" s="155"/>
      <c r="H44" s="338" t="s">
        <v>20</v>
      </c>
      <c r="I44" s="223">
        <v>4</v>
      </c>
      <c r="J44" s="224" t="s">
        <v>22</v>
      </c>
      <c r="K44" s="223">
        <v>0</v>
      </c>
      <c r="L44" s="340" t="s">
        <v>16</v>
      </c>
      <c r="M44" s="155"/>
      <c r="N44" s="338" t="s">
        <v>18</v>
      </c>
      <c r="O44" s="223">
        <v>1</v>
      </c>
      <c r="P44" s="224" t="s">
        <v>22</v>
      </c>
      <c r="Q44" s="223">
        <v>3</v>
      </c>
      <c r="R44" s="340" t="s">
        <v>17</v>
      </c>
      <c r="S44" s="27"/>
    </row>
    <row r="45" spans="1:33" ht="30" customHeight="1">
      <c r="A45" s="330"/>
      <c r="B45" s="338"/>
      <c r="C45" s="225">
        <v>374</v>
      </c>
      <c r="D45" s="225" t="s">
        <v>23</v>
      </c>
      <c r="E45" s="225">
        <v>270</v>
      </c>
      <c r="F45" s="339"/>
      <c r="G45" s="156"/>
      <c r="H45" s="338"/>
      <c r="I45" s="225">
        <v>362</v>
      </c>
      <c r="J45" s="225" t="s">
        <v>23</v>
      </c>
      <c r="K45" s="225">
        <v>263</v>
      </c>
      <c r="L45" s="340"/>
      <c r="M45" s="156"/>
      <c r="N45" s="338"/>
      <c r="O45" s="225">
        <v>359</v>
      </c>
      <c r="P45" s="225" t="s">
        <v>23</v>
      </c>
      <c r="Q45" s="225">
        <v>367</v>
      </c>
      <c r="R45" s="340"/>
      <c r="S45" s="27"/>
    </row>
    <row r="46" spans="1:33" ht="25.15" customHeight="1">
      <c r="A46" s="330"/>
      <c r="B46" s="226" t="s">
        <v>30</v>
      </c>
      <c r="C46" s="227">
        <v>181</v>
      </c>
      <c r="D46" s="242"/>
      <c r="E46" s="228">
        <v>128</v>
      </c>
      <c r="F46" s="226" t="s">
        <v>59</v>
      </c>
      <c r="G46" s="156"/>
      <c r="H46" s="226" t="s">
        <v>60</v>
      </c>
      <c r="I46" s="227">
        <v>191</v>
      </c>
      <c r="J46" s="242"/>
      <c r="K46" s="228">
        <v>133</v>
      </c>
      <c r="L46" s="230" t="s">
        <v>26</v>
      </c>
      <c r="M46" s="156"/>
      <c r="N46" s="226" t="s">
        <v>29</v>
      </c>
      <c r="O46" s="227">
        <v>201</v>
      </c>
      <c r="P46" s="242"/>
      <c r="Q46" s="228">
        <v>198</v>
      </c>
      <c r="R46" s="226" t="s">
        <v>27</v>
      </c>
      <c r="S46" s="27"/>
    </row>
    <row r="47" spans="1:33" ht="25.15" customHeight="1">
      <c r="A47" s="330"/>
      <c r="B47" s="231" t="s">
        <v>24</v>
      </c>
      <c r="C47" s="232">
        <v>193</v>
      </c>
      <c r="D47" s="243"/>
      <c r="E47" s="233">
        <v>142</v>
      </c>
      <c r="F47" s="246" t="s">
        <v>37</v>
      </c>
      <c r="G47" s="164"/>
      <c r="H47" s="231" t="s">
        <v>41</v>
      </c>
      <c r="I47" s="232">
        <v>171</v>
      </c>
      <c r="J47" s="243"/>
      <c r="K47" s="233">
        <v>130</v>
      </c>
      <c r="L47" s="231" t="s">
        <v>32</v>
      </c>
      <c r="M47" s="164"/>
      <c r="N47" s="231" t="s">
        <v>35</v>
      </c>
      <c r="O47" s="232">
        <v>158</v>
      </c>
      <c r="P47" s="243"/>
      <c r="Q47" s="233">
        <v>169</v>
      </c>
      <c r="R47" s="231" t="s">
        <v>33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30" t="s">
        <v>43</v>
      </c>
      <c r="B49" s="247"/>
      <c r="C49" s="223">
        <v>0</v>
      </c>
      <c r="D49" s="248" t="s">
        <v>22</v>
      </c>
      <c r="E49" s="223">
        <v>0</v>
      </c>
      <c r="F49" s="249"/>
      <c r="G49" s="171"/>
      <c r="H49" s="247"/>
      <c r="I49" s="223">
        <v>0</v>
      </c>
      <c r="J49" s="248" t="s">
        <v>22</v>
      </c>
      <c r="K49" s="223">
        <v>0</v>
      </c>
      <c r="L49" s="250"/>
      <c r="M49" s="155"/>
      <c r="N49" s="338" t="s">
        <v>73</v>
      </c>
      <c r="O49" s="223">
        <v>4</v>
      </c>
      <c r="P49" s="224" t="s">
        <v>22</v>
      </c>
      <c r="Q49" s="223">
        <v>0</v>
      </c>
      <c r="R49" s="340" t="s">
        <v>15</v>
      </c>
      <c r="S49" s="27"/>
    </row>
    <row r="50" spans="1:41" ht="30" customHeight="1">
      <c r="A50" s="330"/>
      <c r="B50" s="251"/>
      <c r="C50" s="252" t="s">
        <v>70</v>
      </c>
      <c r="D50" s="225" t="s">
        <v>23</v>
      </c>
      <c r="E50" s="252" t="s">
        <v>70</v>
      </c>
      <c r="F50" s="253"/>
      <c r="G50" s="175"/>
      <c r="H50" s="251"/>
      <c r="I50" s="252" t="s">
        <v>70</v>
      </c>
      <c r="J50" s="225" t="s">
        <v>23</v>
      </c>
      <c r="K50" s="252" t="s">
        <v>70</v>
      </c>
      <c r="L50" s="254"/>
      <c r="M50" s="156"/>
      <c r="N50" s="338"/>
      <c r="O50" s="225">
        <v>337</v>
      </c>
      <c r="P50" s="225" t="s">
        <v>23</v>
      </c>
      <c r="Q50" s="225">
        <v>262</v>
      </c>
      <c r="R50" s="340"/>
      <c r="S50" s="27"/>
    </row>
    <row r="51" spans="1:41" ht="25.15" customHeight="1">
      <c r="A51" s="330"/>
      <c r="B51" s="255"/>
      <c r="C51" s="256"/>
      <c r="D51" s="257"/>
      <c r="E51" s="258"/>
      <c r="F51" s="259"/>
      <c r="G51" s="175"/>
      <c r="H51" s="260"/>
      <c r="I51" s="256"/>
      <c r="J51" s="257"/>
      <c r="K51" s="261"/>
      <c r="L51" s="262"/>
      <c r="M51" s="156"/>
      <c r="N51" s="226" t="s">
        <v>58</v>
      </c>
      <c r="O51" s="227">
        <v>144</v>
      </c>
      <c r="P51" s="242"/>
      <c r="Q51" s="228">
        <v>106</v>
      </c>
      <c r="R51" s="226" t="s">
        <v>55</v>
      </c>
      <c r="S51" s="27"/>
    </row>
    <row r="52" spans="1:41" ht="25.15" customHeight="1">
      <c r="A52" s="330"/>
      <c r="B52" s="263"/>
      <c r="C52" s="264"/>
      <c r="D52" s="265"/>
      <c r="E52" s="266"/>
      <c r="F52" s="267"/>
      <c r="G52" s="182"/>
      <c r="H52" s="268"/>
      <c r="I52" s="264"/>
      <c r="J52" s="265"/>
      <c r="K52" s="269"/>
      <c r="L52" s="268"/>
      <c r="M52" s="164"/>
      <c r="N52" s="231" t="s">
        <v>34</v>
      </c>
      <c r="O52" s="232">
        <v>193</v>
      </c>
      <c r="P52" s="243"/>
      <c r="Q52" s="233">
        <v>156</v>
      </c>
      <c r="R52" s="231" t="s">
        <v>31</v>
      </c>
      <c r="S52" s="27"/>
      <c r="AL52" s="270"/>
      <c r="AM52" s="271"/>
      <c r="AN52" s="271"/>
      <c r="AO52" s="270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307" t="s">
        <v>75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323" t="s">
        <v>0</v>
      </c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4" t="s">
        <v>1</v>
      </c>
      <c r="AL56" s="321" t="s">
        <v>2</v>
      </c>
      <c r="AM56" s="324" t="s">
        <v>3</v>
      </c>
      <c r="AN56" s="321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4"/>
      <c r="AL57" s="321"/>
      <c r="AM57" s="324"/>
      <c r="AN57" s="321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324"/>
      <c r="AL58" s="321"/>
      <c r="AM58" s="324"/>
      <c r="AN58" s="321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86" t="s">
        <v>17</v>
      </c>
      <c r="V60" s="185">
        <v>320</v>
      </c>
      <c r="W60" s="272"/>
      <c r="X60" s="189">
        <v>294</v>
      </c>
      <c r="Y60" s="309">
        <v>369</v>
      </c>
      <c r="Z60" s="309">
        <v>330</v>
      </c>
      <c r="AA60" s="309">
        <v>320</v>
      </c>
      <c r="AB60" s="309">
        <v>315</v>
      </c>
      <c r="AC60" s="272"/>
      <c r="AD60" s="309">
        <v>367</v>
      </c>
      <c r="AE60" s="273"/>
      <c r="AF60" s="77"/>
      <c r="AG60" s="77"/>
      <c r="AH60" s="77"/>
      <c r="AI60" s="77"/>
      <c r="AJ60" s="78"/>
      <c r="AK60" s="192">
        <v>2315</v>
      </c>
      <c r="AL60" s="193">
        <v>330.71428571428572</v>
      </c>
      <c r="AM60" s="194">
        <v>15</v>
      </c>
      <c r="AN60" s="195">
        <v>5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96" t="s">
        <v>73</v>
      </c>
      <c r="V61" s="306">
        <v>393</v>
      </c>
      <c r="W61" s="308">
        <v>365</v>
      </c>
      <c r="X61" s="308">
        <v>417</v>
      </c>
      <c r="Y61" s="274"/>
      <c r="Z61" s="198">
        <v>352</v>
      </c>
      <c r="AA61" s="274"/>
      <c r="AB61" s="308">
        <v>363</v>
      </c>
      <c r="AC61" s="308">
        <v>374</v>
      </c>
      <c r="AD61" s="274"/>
      <c r="AE61" s="311">
        <v>337</v>
      </c>
      <c r="AF61" s="89"/>
      <c r="AG61" s="89"/>
      <c r="AH61" s="89"/>
      <c r="AI61" s="89"/>
      <c r="AJ61" s="90"/>
      <c r="AK61" s="203">
        <v>2601</v>
      </c>
      <c r="AL61" s="204">
        <v>371.57142857142856</v>
      </c>
      <c r="AM61" s="205">
        <v>23</v>
      </c>
      <c r="AN61" s="195">
        <v>2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06" t="s">
        <v>18</v>
      </c>
      <c r="V62" s="306">
        <v>366</v>
      </c>
      <c r="W62" s="198">
        <v>332</v>
      </c>
      <c r="X62" s="274"/>
      <c r="Y62" s="198">
        <v>360</v>
      </c>
      <c r="Z62" s="274"/>
      <c r="AA62" s="308">
        <v>333</v>
      </c>
      <c r="AB62" s="308">
        <v>358</v>
      </c>
      <c r="AC62" s="308">
        <v>363</v>
      </c>
      <c r="AD62" s="198">
        <v>359</v>
      </c>
      <c r="AE62" s="276"/>
      <c r="AF62" s="89"/>
      <c r="AG62" s="89"/>
      <c r="AH62" s="89"/>
      <c r="AI62" s="89"/>
      <c r="AJ62" s="90"/>
      <c r="AK62" s="203">
        <v>2471</v>
      </c>
      <c r="AL62" s="204">
        <v>353</v>
      </c>
      <c r="AM62" s="205">
        <v>16</v>
      </c>
      <c r="AN62" s="195">
        <v>4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06" t="s">
        <v>21</v>
      </c>
      <c r="V63" s="207">
        <v>272</v>
      </c>
      <c r="W63" s="308">
        <v>289</v>
      </c>
      <c r="X63" s="198">
        <v>323</v>
      </c>
      <c r="Y63" s="274"/>
      <c r="Z63" s="198">
        <v>305</v>
      </c>
      <c r="AA63" s="198">
        <v>273</v>
      </c>
      <c r="AB63" s="198">
        <v>281</v>
      </c>
      <c r="AC63" s="274"/>
      <c r="AD63" s="198">
        <v>270</v>
      </c>
      <c r="AE63" s="276"/>
      <c r="AF63" s="89"/>
      <c r="AG63" s="89"/>
      <c r="AH63" s="89"/>
      <c r="AI63" s="89"/>
      <c r="AJ63" s="90"/>
      <c r="AK63" s="203">
        <v>2013</v>
      </c>
      <c r="AL63" s="204">
        <v>287.57142857142856</v>
      </c>
      <c r="AM63" s="205">
        <v>5</v>
      </c>
      <c r="AN63" s="195">
        <v>7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06" t="s">
        <v>14</v>
      </c>
      <c r="V64" s="306">
        <v>369</v>
      </c>
      <c r="W64" s="274"/>
      <c r="X64" s="308">
        <v>327</v>
      </c>
      <c r="Y64" s="198">
        <v>320</v>
      </c>
      <c r="Z64" s="274"/>
      <c r="AA64" s="198">
        <v>330</v>
      </c>
      <c r="AB64" s="198">
        <v>330</v>
      </c>
      <c r="AC64" s="308">
        <v>336</v>
      </c>
      <c r="AD64" s="308">
        <v>374</v>
      </c>
      <c r="AE64" s="276"/>
      <c r="AF64" s="89"/>
      <c r="AG64" s="89"/>
      <c r="AH64" s="89"/>
      <c r="AI64" s="89"/>
      <c r="AJ64" s="90"/>
      <c r="AK64" s="203">
        <v>2386</v>
      </c>
      <c r="AL64" s="204">
        <v>340.85714285714283</v>
      </c>
      <c r="AM64" s="205">
        <v>18</v>
      </c>
      <c r="AN64" s="195">
        <v>3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09" t="s">
        <v>16</v>
      </c>
      <c r="V65" s="207">
        <v>291</v>
      </c>
      <c r="W65" s="198">
        <v>280</v>
      </c>
      <c r="X65" s="274"/>
      <c r="Y65" s="308">
        <v>285</v>
      </c>
      <c r="Z65" s="198">
        <v>327</v>
      </c>
      <c r="AA65" s="274"/>
      <c r="AB65" s="198">
        <v>333</v>
      </c>
      <c r="AC65" s="198">
        <v>312</v>
      </c>
      <c r="AD65" s="198">
        <v>263</v>
      </c>
      <c r="AE65" s="276"/>
      <c r="AF65" s="89"/>
      <c r="AG65" s="89"/>
      <c r="AH65" s="89"/>
      <c r="AI65" s="89"/>
      <c r="AJ65" s="90"/>
      <c r="AK65" s="203">
        <v>2091</v>
      </c>
      <c r="AL65" s="204">
        <v>298.71428571428572</v>
      </c>
      <c r="AM65" s="205">
        <v>6</v>
      </c>
      <c r="AN65" s="195">
        <v>6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11" t="s">
        <v>20</v>
      </c>
      <c r="V66" s="277"/>
      <c r="W66" s="308">
        <v>430</v>
      </c>
      <c r="X66" s="308">
        <v>381</v>
      </c>
      <c r="Y66" s="308">
        <v>364</v>
      </c>
      <c r="Z66" s="308">
        <v>386</v>
      </c>
      <c r="AA66" s="308">
        <v>351</v>
      </c>
      <c r="AB66" s="274"/>
      <c r="AC66" s="198">
        <v>333</v>
      </c>
      <c r="AD66" s="308">
        <v>362</v>
      </c>
      <c r="AE66" s="276"/>
      <c r="AF66" s="89"/>
      <c r="AG66" s="89"/>
      <c r="AH66" s="89"/>
      <c r="AI66" s="89"/>
      <c r="AJ66" s="90"/>
      <c r="AK66" s="213">
        <v>2607</v>
      </c>
      <c r="AL66" s="214">
        <v>372.42857142857144</v>
      </c>
      <c r="AM66" s="205">
        <v>24</v>
      </c>
      <c r="AN66" s="195">
        <v>1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15" t="s">
        <v>15</v>
      </c>
      <c r="V67" s="278"/>
      <c r="W67" s="217">
        <v>330</v>
      </c>
      <c r="X67" s="217">
        <v>275</v>
      </c>
      <c r="Y67" s="217">
        <v>237</v>
      </c>
      <c r="Z67" s="310">
        <v>308</v>
      </c>
      <c r="AA67" s="217">
        <v>312</v>
      </c>
      <c r="AB67" s="279"/>
      <c r="AC67" s="217">
        <v>322</v>
      </c>
      <c r="AD67" s="279"/>
      <c r="AE67" s="280">
        <v>262</v>
      </c>
      <c r="AF67" s="111"/>
      <c r="AG67" s="111"/>
      <c r="AH67" s="111"/>
      <c r="AI67" s="111"/>
      <c r="AJ67" s="112"/>
      <c r="AK67" s="220">
        <v>2046</v>
      </c>
      <c r="AL67" s="221">
        <v>292.28571428571428</v>
      </c>
      <c r="AM67" s="222">
        <v>5</v>
      </c>
      <c r="AN67" s="195">
        <v>7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heetProtection sheet="1" selectLockedCells="1" selectUnlockedCells="1"/>
  <mergeCells count="81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L29:L30"/>
    <mergeCell ref="N29:N30"/>
    <mergeCell ref="F29:F30"/>
    <mergeCell ref="H29:H30"/>
    <mergeCell ref="L39:L40"/>
    <mergeCell ref="N39:N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L9:L10"/>
    <mergeCell ref="N9:N10"/>
    <mergeCell ref="F9:F10"/>
    <mergeCell ref="H9:H10"/>
    <mergeCell ref="L19:L20"/>
    <mergeCell ref="N19:N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AS5:AS6"/>
    <mergeCell ref="AU5:AU6"/>
    <mergeCell ref="AW5:AW6"/>
    <mergeCell ref="AY5:AY6"/>
    <mergeCell ref="AK5:AK6"/>
    <mergeCell ref="AM5:AM6"/>
    <mergeCell ref="AO5:AO6"/>
    <mergeCell ref="AQ5:AQ6"/>
    <mergeCell ref="B2:R2"/>
    <mergeCell ref="A4:A7"/>
    <mergeCell ref="B4:B5"/>
    <mergeCell ref="F4:F5"/>
    <mergeCell ref="H4:H5"/>
    <mergeCell ref="L4:L5"/>
    <mergeCell ref="N4:N5"/>
    <mergeCell ref="R4:R5"/>
  </mergeCells>
  <phoneticPr fontId="33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hyperlinks>
    <hyperlink ref="B56" location="'3.HD-zápis'!X59" display="Na tabulku klikni ZDE."/>
  </hyperlink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Y77"/>
  <sheetViews>
    <sheetView zoomScale="60" zoomScaleNormal="75" zoomScaleSheetLayoutView="100" workbookViewId="0">
      <selection activeCell="Q13" sqref="Q13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30" t="s">
        <v>6</v>
      </c>
      <c r="B4" s="341" t="s">
        <v>68</v>
      </c>
      <c r="C4" s="281">
        <v>4</v>
      </c>
      <c r="D4" s="224" t="s">
        <v>22</v>
      </c>
      <c r="E4" s="282">
        <v>0</v>
      </c>
      <c r="F4" s="342" t="s">
        <v>76</v>
      </c>
      <c r="G4" s="155"/>
      <c r="H4" s="343" t="s">
        <v>77</v>
      </c>
      <c r="I4" s="281">
        <v>4</v>
      </c>
      <c r="J4" s="224" t="s">
        <v>22</v>
      </c>
      <c r="K4" s="282">
        <v>0</v>
      </c>
      <c r="L4" s="344" t="s">
        <v>78</v>
      </c>
      <c r="M4" s="155"/>
      <c r="N4" s="343" t="s">
        <v>79</v>
      </c>
      <c r="O4" s="281">
        <v>4</v>
      </c>
      <c r="P4" s="224" t="s">
        <v>22</v>
      </c>
      <c r="Q4" s="282">
        <v>0</v>
      </c>
      <c r="R4" s="345" t="s">
        <v>16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8">
        <v>1</v>
      </c>
      <c r="AL4" s="119"/>
      <c r="AM4" s="118">
        <v>2</v>
      </c>
      <c r="AN4" s="119"/>
      <c r="AO4" s="118">
        <v>3</v>
      </c>
      <c r="AP4" s="119"/>
      <c r="AQ4" s="118">
        <v>4</v>
      </c>
      <c r="AR4" s="119"/>
      <c r="AS4" s="118">
        <v>5</v>
      </c>
      <c r="AT4" s="119"/>
      <c r="AU4" s="118">
        <v>6</v>
      </c>
      <c r="AV4" s="119"/>
      <c r="AW4" s="118">
        <v>7</v>
      </c>
      <c r="AX4" s="119"/>
      <c r="AY4" s="118">
        <v>8</v>
      </c>
    </row>
    <row r="5" spans="1:51" ht="30" customHeight="1">
      <c r="A5" s="330"/>
      <c r="B5" s="341"/>
      <c r="C5" s="283">
        <v>380</v>
      </c>
      <c r="D5" s="284" t="s">
        <v>23</v>
      </c>
      <c r="E5" s="285">
        <v>312</v>
      </c>
      <c r="F5" s="342"/>
      <c r="G5" s="156"/>
      <c r="H5" s="343"/>
      <c r="I5" s="283">
        <v>334</v>
      </c>
      <c r="J5" s="284" t="s">
        <v>23</v>
      </c>
      <c r="K5" s="285">
        <v>297</v>
      </c>
      <c r="L5" s="344"/>
      <c r="M5" s="156"/>
      <c r="N5" s="343"/>
      <c r="O5" s="283">
        <v>396</v>
      </c>
      <c r="P5" s="284" t="s">
        <v>23</v>
      </c>
      <c r="Q5" s="285">
        <v>313</v>
      </c>
      <c r="R5" s="345"/>
      <c r="T5" s="27"/>
      <c r="U5" s="27"/>
      <c r="V5" s="27"/>
      <c r="W5" s="27"/>
      <c r="X5" s="27"/>
      <c r="Y5" s="27"/>
      <c r="AK5" s="336" t="str">
        <f>CONCATENATE(AK7,"+",AK8)</f>
        <v>Rozmarín Milan+Schindler Radek</v>
      </c>
      <c r="AM5" s="336" t="str">
        <f>CONCATENATE(AM7,"+",AM8)</f>
        <v>Müller Vladimír+Pazděra Jaroslav</v>
      </c>
      <c r="AO5" s="336" t="str">
        <f>CONCATENATE(AO7,"+",AO8)</f>
        <v>Kutač Vladimír+Borák Pavel</v>
      </c>
      <c r="AP5" s="120"/>
      <c r="AQ5" s="336" t="str">
        <f>CONCATENATE(AQ7,"+",AQ8)</f>
        <v>Varhaníček Pavel+Mihulka Josef</v>
      </c>
      <c r="AR5" s="120"/>
      <c r="AS5" s="336" t="str">
        <f>CONCATENATE(AS7,"+",AS8)</f>
        <v>Štrasser Jan+Exnar Aleš</v>
      </c>
      <c r="AT5" s="120"/>
      <c r="AU5" s="336" t="str">
        <f>CONCATENATE(AU7,"+",AU8)</f>
        <v>Kotrla Ondra+Plašil Tomáš</v>
      </c>
      <c r="AV5" s="120"/>
      <c r="AW5" s="336" t="str">
        <f>CONCATENATE(AW7,"+",AW8)</f>
        <v>Michalcsak Silvester+Kaplan Milan</v>
      </c>
      <c r="AX5" s="120"/>
      <c r="AY5" s="336" t="str">
        <f>CONCATENATE(AY7,"+",AY8)</f>
        <v>Kružberský Ladislav+Filip Ladislav</v>
      </c>
    </row>
    <row r="6" spans="1:51" ht="25.15" customHeight="1">
      <c r="A6" s="330"/>
      <c r="B6" s="286" t="s">
        <v>58</v>
      </c>
      <c r="C6" s="287">
        <v>187</v>
      </c>
      <c r="D6" s="36"/>
      <c r="E6" s="287">
        <v>171</v>
      </c>
      <c r="F6" s="288" t="s">
        <v>35</v>
      </c>
      <c r="G6" s="156"/>
      <c r="H6" s="289" t="s">
        <v>40</v>
      </c>
      <c r="I6" s="287">
        <v>179</v>
      </c>
      <c r="J6" s="229"/>
      <c r="K6" s="287">
        <v>155</v>
      </c>
      <c r="L6" s="288" t="s">
        <v>24</v>
      </c>
      <c r="M6" s="156"/>
      <c r="N6" s="290" t="s">
        <v>41</v>
      </c>
      <c r="O6" s="287">
        <v>248</v>
      </c>
      <c r="P6" s="36"/>
      <c r="Q6" s="287">
        <v>167</v>
      </c>
      <c r="R6" s="291" t="s">
        <v>26</v>
      </c>
      <c r="T6" s="27"/>
      <c r="U6" s="27"/>
      <c r="V6" s="27"/>
      <c r="W6" s="27"/>
      <c r="X6" s="27"/>
      <c r="Y6" s="27"/>
      <c r="AK6" s="336"/>
      <c r="AM6" s="336"/>
      <c r="AO6" s="336"/>
      <c r="AP6" s="120"/>
      <c r="AQ6" s="336"/>
      <c r="AR6" s="120"/>
      <c r="AS6" s="336"/>
      <c r="AT6" s="120"/>
      <c r="AU6" s="336"/>
      <c r="AV6" s="120"/>
      <c r="AW6" s="336"/>
      <c r="AX6" s="120"/>
      <c r="AY6" s="336"/>
    </row>
    <row r="7" spans="1:51" ht="25.15" customHeight="1">
      <c r="A7" s="330"/>
      <c r="B7" s="292" t="s">
        <v>34</v>
      </c>
      <c r="C7" s="293">
        <v>193</v>
      </c>
      <c r="D7" s="162"/>
      <c r="E7" s="293">
        <v>141</v>
      </c>
      <c r="F7" s="294" t="s">
        <v>61</v>
      </c>
      <c r="G7" s="164"/>
      <c r="H7" s="295" t="s">
        <v>37</v>
      </c>
      <c r="I7" s="293">
        <v>155</v>
      </c>
      <c r="J7" s="162"/>
      <c r="K7" s="293">
        <v>142</v>
      </c>
      <c r="L7" s="294" t="s">
        <v>56</v>
      </c>
      <c r="M7" s="164"/>
      <c r="N7" s="295" t="s">
        <v>38</v>
      </c>
      <c r="O7" s="293">
        <v>148</v>
      </c>
      <c r="P7" s="162"/>
      <c r="Q7" s="293">
        <v>146</v>
      </c>
      <c r="R7" s="296" t="s">
        <v>62</v>
      </c>
      <c r="S7" s="27"/>
      <c r="T7" s="27"/>
      <c r="U7" s="27"/>
      <c r="V7" s="27"/>
      <c r="W7" s="27"/>
      <c r="X7" s="27"/>
      <c r="Y7" s="27"/>
      <c r="AK7" s="121" t="s">
        <v>28</v>
      </c>
      <c r="AL7" s="234"/>
      <c r="AM7" s="121" t="s">
        <v>61</v>
      </c>
      <c r="AN7" s="234"/>
      <c r="AO7" s="121" t="s">
        <v>37</v>
      </c>
      <c r="AP7" s="235"/>
      <c r="AQ7" s="236" t="s">
        <v>56</v>
      </c>
      <c r="AR7" s="235"/>
      <c r="AS7" s="121" t="s">
        <v>32</v>
      </c>
      <c r="AT7" s="235"/>
      <c r="AU7" s="121" t="s">
        <v>41</v>
      </c>
      <c r="AV7" s="235"/>
      <c r="AW7" s="237" t="s">
        <v>39</v>
      </c>
      <c r="AX7" s="235"/>
      <c r="AY7" s="121" t="s">
        <v>27</v>
      </c>
    </row>
    <row r="8" spans="1:51" ht="16.899999999999999" customHeigh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21" t="s">
        <v>34</v>
      </c>
      <c r="AL8" s="234"/>
      <c r="AM8" s="121" t="s">
        <v>35</v>
      </c>
      <c r="AN8" s="234"/>
      <c r="AO8" s="121" t="s">
        <v>40</v>
      </c>
      <c r="AP8" s="235"/>
      <c r="AQ8" s="236" t="s">
        <v>24</v>
      </c>
      <c r="AR8" s="235"/>
      <c r="AS8" s="121" t="s">
        <v>26</v>
      </c>
      <c r="AT8" s="235"/>
      <c r="AU8" s="121" t="s">
        <v>38</v>
      </c>
      <c r="AV8" s="235"/>
      <c r="AW8" s="238" t="s">
        <v>31</v>
      </c>
      <c r="AX8" s="235"/>
      <c r="AY8" s="121" t="s">
        <v>33</v>
      </c>
    </row>
    <row r="9" spans="1:51" ht="30" customHeight="1">
      <c r="A9" s="330" t="s">
        <v>7</v>
      </c>
      <c r="B9" s="341" t="s">
        <v>78</v>
      </c>
      <c r="C9" s="281">
        <v>3</v>
      </c>
      <c r="D9" s="224" t="s">
        <v>22</v>
      </c>
      <c r="E9" s="282">
        <v>1</v>
      </c>
      <c r="F9" s="342" t="s">
        <v>79</v>
      </c>
      <c r="G9" s="155"/>
      <c r="H9" s="343" t="s">
        <v>17</v>
      </c>
      <c r="I9" s="281">
        <v>4</v>
      </c>
      <c r="J9" s="224" t="s">
        <v>22</v>
      </c>
      <c r="K9" s="282">
        <v>0</v>
      </c>
      <c r="L9" s="344" t="s">
        <v>15</v>
      </c>
      <c r="M9" s="155"/>
      <c r="N9" s="343" t="s">
        <v>76</v>
      </c>
      <c r="O9" s="281">
        <v>1</v>
      </c>
      <c r="P9" s="224" t="s">
        <v>22</v>
      </c>
      <c r="Q9" s="282">
        <v>3</v>
      </c>
      <c r="R9" s="344" t="s">
        <v>77</v>
      </c>
      <c r="S9" s="43"/>
      <c r="T9" s="27"/>
      <c r="U9" s="27"/>
      <c r="V9" s="27"/>
      <c r="W9" s="27"/>
      <c r="X9" s="27"/>
      <c r="Y9" s="27"/>
      <c r="AK9" s="121" t="s">
        <v>58</v>
      </c>
      <c r="AL9" s="234"/>
      <c r="AM9" s="121" t="s">
        <v>49</v>
      </c>
      <c r="AN9" s="234"/>
      <c r="AO9" s="121" t="s">
        <v>59</v>
      </c>
      <c r="AP9" s="235"/>
      <c r="AQ9" s="121" t="s">
        <v>49</v>
      </c>
      <c r="AR9" s="235"/>
      <c r="AS9" s="121" t="s">
        <v>62</v>
      </c>
      <c r="AT9" s="235"/>
      <c r="AU9" s="121" t="s">
        <v>60</v>
      </c>
      <c r="AV9" s="235"/>
      <c r="AW9" s="238" t="s">
        <v>55</v>
      </c>
      <c r="AX9" s="235"/>
      <c r="AY9" s="121" t="s">
        <v>49</v>
      </c>
    </row>
    <row r="10" spans="1:51" ht="30" customHeight="1">
      <c r="A10" s="330"/>
      <c r="B10" s="341"/>
      <c r="C10" s="283">
        <v>362</v>
      </c>
      <c r="D10" s="284" t="s">
        <v>23</v>
      </c>
      <c r="E10" s="285">
        <v>350</v>
      </c>
      <c r="F10" s="342"/>
      <c r="G10" s="156"/>
      <c r="H10" s="343"/>
      <c r="I10" s="283">
        <v>294</v>
      </c>
      <c r="J10" s="284" t="s">
        <v>23</v>
      </c>
      <c r="K10" s="285">
        <v>245</v>
      </c>
      <c r="L10" s="344"/>
      <c r="M10" s="156"/>
      <c r="N10" s="343"/>
      <c r="O10" s="283">
        <v>324</v>
      </c>
      <c r="P10" s="284" t="s">
        <v>23</v>
      </c>
      <c r="Q10" s="285">
        <v>357</v>
      </c>
      <c r="R10" s="344"/>
      <c r="S10" s="27"/>
      <c r="T10" s="27"/>
      <c r="U10" s="27"/>
      <c r="V10" s="27"/>
      <c r="W10" s="27"/>
      <c r="X10" s="27"/>
      <c r="Y10" s="27"/>
      <c r="AK10" s="123"/>
      <c r="AL10" s="234"/>
      <c r="AM10" s="123" t="s">
        <v>49</v>
      </c>
      <c r="AN10" s="234"/>
      <c r="AO10" s="123" t="s">
        <v>49</v>
      </c>
      <c r="AP10" s="239"/>
      <c r="AQ10" s="123" t="s">
        <v>49</v>
      </c>
      <c r="AR10" s="239"/>
      <c r="AS10" s="123" t="s">
        <v>49</v>
      </c>
      <c r="AT10" s="239"/>
      <c r="AU10" s="123" t="s">
        <v>49</v>
      </c>
      <c r="AV10" s="239"/>
      <c r="AW10" s="240"/>
      <c r="AX10" s="239"/>
      <c r="AY10" s="123" t="s">
        <v>49</v>
      </c>
    </row>
    <row r="11" spans="1:51" ht="25.15" customHeight="1">
      <c r="A11" s="330"/>
      <c r="B11" s="286" t="s">
        <v>56</v>
      </c>
      <c r="C11" s="287">
        <v>170</v>
      </c>
      <c r="D11" s="36"/>
      <c r="E11" s="287">
        <v>197</v>
      </c>
      <c r="F11" s="297" t="s">
        <v>41</v>
      </c>
      <c r="G11" s="156"/>
      <c r="H11" s="289" t="s">
        <v>27</v>
      </c>
      <c r="I11" s="287">
        <v>135</v>
      </c>
      <c r="J11" s="36"/>
      <c r="K11" s="287">
        <v>115</v>
      </c>
      <c r="L11" s="288" t="s">
        <v>31</v>
      </c>
      <c r="M11" s="156"/>
      <c r="N11" s="289" t="s">
        <v>35</v>
      </c>
      <c r="O11" s="287">
        <v>157</v>
      </c>
      <c r="P11" s="36"/>
      <c r="Q11" s="287">
        <v>200</v>
      </c>
      <c r="R11" s="288" t="s">
        <v>40</v>
      </c>
      <c r="S11" s="27"/>
      <c r="T11" s="27"/>
      <c r="U11" s="27"/>
      <c r="V11" s="27"/>
      <c r="W11" s="27"/>
      <c r="X11" s="27"/>
    </row>
    <row r="12" spans="1:51" ht="25.15" customHeight="1">
      <c r="A12" s="330"/>
      <c r="B12" s="292" t="s">
        <v>24</v>
      </c>
      <c r="C12" s="293">
        <v>192</v>
      </c>
      <c r="D12" s="162"/>
      <c r="E12" s="293">
        <v>153</v>
      </c>
      <c r="F12" s="294" t="s">
        <v>38</v>
      </c>
      <c r="G12" s="164"/>
      <c r="H12" s="295" t="s">
        <v>33</v>
      </c>
      <c r="I12" s="293">
        <v>159</v>
      </c>
      <c r="J12" s="162"/>
      <c r="K12" s="293">
        <v>130</v>
      </c>
      <c r="L12" s="294" t="s">
        <v>55</v>
      </c>
      <c r="M12" s="164"/>
      <c r="N12" s="295" t="s">
        <v>61</v>
      </c>
      <c r="O12" s="293">
        <v>167</v>
      </c>
      <c r="P12" s="162"/>
      <c r="Q12" s="293">
        <v>157</v>
      </c>
      <c r="R12" s="294" t="s">
        <v>37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41"/>
    </row>
    <row r="14" spans="1:51" ht="30" customHeight="1">
      <c r="A14" s="330" t="s">
        <v>8</v>
      </c>
      <c r="B14" s="341" t="s">
        <v>16</v>
      </c>
      <c r="C14" s="281">
        <v>3.5</v>
      </c>
      <c r="D14" s="224" t="s">
        <v>22</v>
      </c>
      <c r="E14" s="282">
        <v>0.5</v>
      </c>
      <c r="F14" s="342" t="s">
        <v>17</v>
      </c>
      <c r="G14" s="155"/>
      <c r="H14" s="343" t="s">
        <v>78</v>
      </c>
      <c r="I14" s="281">
        <v>0</v>
      </c>
      <c r="J14" s="224" t="s">
        <v>22</v>
      </c>
      <c r="K14" s="282">
        <v>4</v>
      </c>
      <c r="L14" s="344" t="s">
        <v>76</v>
      </c>
      <c r="M14" s="155"/>
      <c r="N14" s="343" t="s">
        <v>68</v>
      </c>
      <c r="O14" s="281">
        <v>4</v>
      </c>
      <c r="P14" s="224" t="s">
        <v>22</v>
      </c>
      <c r="Q14" s="282">
        <v>0</v>
      </c>
      <c r="R14" s="345" t="s">
        <v>15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30"/>
      <c r="B15" s="341"/>
      <c r="C15" s="283">
        <v>378</v>
      </c>
      <c r="D15" s="284" t="s">
        <v>23</v>
      </c>
      <c r="E15" s="285">
        <v>343</v>
      </c>
      <c r="F15" s="342"/>
      <c r="G15" s="156"/>
      <c r="H15" s="343"/>
      <c r="I15" s="283">
        <v>316</v>
      </c>
      <c r="J15" s="284" t="s">
        <v>23</v>
      </c>
      <c r="K15" s="285">
        <v>357</v>
      </c>
      <c r="L15" s="344"/>
      <c r="M15" s="156"/>
      <c r="N15" s="343"/>
      <c r="O15" s="283">
        <v>345</v>
      </c>
      <c r="P15" s="284" t="s">
        <v>23</v>
      </c>
      <c r="Q15" s="285">
        <v>301</v>
      </c>
      <c r="R15" s="34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30"/>
      <c r="B16" s="286" t="s">
        <v>62</v>
      </c>
      <c r="C16" s="287">
        <v>166</v>
      </c>
      <c r="D16" s="36"/>
      <c r="E16" s="287">
        <v>166</v>
      </c>
      <c r="F16" s="288" t="s">
        <v>27</v>
      </c>
      <c r="G16" s="156"/>
      <c r="H16" s="289" t="s">
        <v>56</v>
      </c>
      <c r="I16" s="287">
        <v>165</v>
      </c>
      <c r="J16" s="36"/>
      <c r="K16" s="287">
        <v>178</v>
      </c>
      <c r="L16" s="288" t="s">
        <v>61</v>
      </c>
      <c r="M16" s="156"/>
      <c r="N16" s="289" t="s">
        <v>58</v>
      </c>
      <c r="O16" s="287">
        <v>176</v>
      </c>
      <c r="P16" s="36"/>
      <c r="Q16" s="287">
        <v>136</v>
      </c>
      <c r="R16" s="291" t="s">
        <v>55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30"/>
      <c r="B17" s="292" t="s">
        <v>26</v>
      </c>
      <c r="C17" s="293">
        <v>212</v>
      </c>
      <c r="D17" s="162"/>
      <c r="E17" s="293">
        <v>177</v>
      </c>
      <c r="F17" s="294" t="s">
        <v>33</v>
      </c>
      <c r="G17" s="164"/>
      <c r="H17" s="295" t="s">
        <v>24</v>
      </c>
      <c r="I17" s="293">
        <v>151</v>
      </c>
      <c r="J17" s="162"/>
      <c r="K17" s="293">
        <v>179</v>
      </c>
      <c r="L17" s="294" t="s">
        <v>35</v>
      </c>
      <c r="M17" s="164"/>
      <c r="N17" s="295" t="s">
        <v>34</v>
      </c>
      <c r="O17" s="293">
        <v>169</v>
      </c>
      <c r="P17" s="162"/>
      <c r="Q17" s="293">
        <v>165</v>
      </c>
      <c r="R17" s="296" t="s">
        <v>31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30" t="s">
        <v>9</v>
      </c>
      <c r="B19" s="343" t="s">
        <v>77</v>
      </c>
      <c r="C19" s="281">
        <v>3</v>
      </c>
      <c r="D19" s="224" t="s">
        <v>22</v>
      </c>
      <c r="E19" s="282">
        <v>1</v>
      </c>
      <c r="F19" s="342" t="s">
        <v>15</v>
      </c>
      <c r="G19" s="155"/>
      <c r="H19" s="343" t="s">
        <v>68</v>
      </c>
      <c r="I19" s="281">
        <v>4</v>
      </c>
      <c r="J19" s="224" t="s">
        <v>22</v>
      </c>
      <c r="K19" s="282">
        <v>0</v>
      </c>
      <c r="L19" s="344" t="s">
        <v>16</v>
      </c>
      <c r="M19" s="155"/>
      <c r="N19" s="343" t="s">
        <v>17</v>
      </c>
      <c r="O19" s="281">
        <v>0</v>
      </c>
      <c r="P19" s="224" t="s">
        <v>22</v>
      </c>
      <c r="Q19" s="282">
        <v>4</v>
      </c>
      <c r="R19" s="345" t="s">
        <v>79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30"/>
      <c r="B20" s="343"/>
      <c r="C20" s="283">
        <v>269</v>
      </c>
      <c r="D20" s="284" t="s">
        <v>23</v>
      </c>
      <c r="E20" s="285">
        <v>257</v>
      </c>
      <c r="F20" s="342"/>
      <c r="G20" s="156"/>
      <c r="H20" s="343"/>
      <c r="I20" s="283">
        <v>371</v>
      </c>
      <c r="J20" s="284" t="s">
        <v>23</v>
      </c>
      <c r="K20" s="285">
        <v>306</v>
      </c>
      <c r="L20" s="344"/>
      <c r="M20" s="156"/>
      <c r="N20" s="343"/>
      <c r="O20" s="283">
        <v>284</v>
      </c>
      <c r="P20" s="284" t="s">
        <v>23</v>
      </c>
      <c r="Q20" s="285">
        <v>321</v>
      </c>
      <c r="R20" s="34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30"/>
      <c r="B21" s="289" t="s">
        <v>40</v>
      </c>
      <c r="C21" s="287">
        <v>153</v>
      </c>
      <c r="D21" s="36"/>
      <c r="E21" s="287">
        <v>111</v>
      </c>
      <c r="F21" s="288" t="s">
        <v>55</v>
      </c>
      <c r="G21" s="156"/>
      <c r="H21" s="289" t="s">
        <v>58</v>
      </c>
      <c r="I21" s="287">
        <v>167</v>
      </c>
      <c r="J21" s="36"/>
      <c r="K21" s="287">
        <v>126</v>
      </c>
      <c r="L21" s="288" t="s">
        <v>62</v>
      </c>
      <c r="M21" s="156"/>
      <c r="N21" s="289" t="s">
        <v>27</v>
      </c>
      <c r="O21" s="287">
        <v>140</v>
      </c>
      <c r="P21" s="36"/>
      <c r="Q21" s="287">
        <v>174</v>
      </c>
      <c r="R21" s="298" t="s">
        <v>41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30"/>
      <c r="B22" s="295" t="s">
        <v>59</v>
      </c>
      <c r="C22" s="293">
        <v>116</v>
      </c>
      <c r="D22" s="162"/>
      <c r="E22" s="293">
        <v>146</v>
      </c>
      <c r="F22" s="294" t="s">
        <v>31</v>
      </c>
      <c r="G22" s="164"/>
      <c r="H22" s="295" t="s">
        <v>34</v>
      </c>
      <c r="I22" s="293">
        <v>204</v>
      </c>
      <c r="J22" s="162"/>
      <c r="K22" s="293">
        <v>180</v>
      </c>
      <c r="L22" s="294" t="s">
        <v>26</v>
      </c>
      <c r="M22" s="164"/>
      <c r="N22" s="295" t="s">
        <v>33</v>
      </c>
      <c r="O22" s="293">
        <v>144</v>
      </c>
      <c r="P22" s="162"/>
      <c r="Q22" s="293">
        <v>147</v>
      </c>
      <c r="R22" s="296" t="s">
        <v>38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30" t="s">
        <v>10</v>
      </c>
      <c r="B24" s="341" t="s">
        <v>15</v>
      </c>
      <c r="C24" s="281">
        <v>0</v>
      </c>
      <c r="D24" s="224" t="s">
        <v>22</v>
      </c>
      <c r="E24" s="282">
        <v>4</v>
      </c>
      <c r="F24" s="342" t="s">
        <v>76</v>
      </c>
      <c r="G24" s="155"/>
      <c r="H24" s="343" t="s">
        <v>79</v>
      </c>
      <c r="I24" s="281">
        <v>0</v>
      </c>
      <c r="J24" s="224" t="s">
        <v>22</v>
      </c>
      <c r="K24" s="282">
        <v>4</v>
      </c>
      <c r="L24" s="344" t="s">
        <v>68</v>
      </c>
      <c r="M24" s="155"/>
      <c r="N24" s="343" t="s">
        <v>78</v>
      </c>
      <c r="O24" s="281">
        <v>3</v>
      </c>
      <c r="P24" s="224" t="s">
        <v>22</v>
      </c>
      <c r="Q24" s="282">
        <v>1</v>
      </c>
      <c r="R24" s="344" t="s">
        <v>17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30"/>
      <c r="B25" s="341"/>
      <c r="C25" s="283">
        <v>244</v>
      </c>
      <c r="D25" s="284" t="s">
        <v>23</v>
      </c>
      <c r="E25" s="285">
        <v>304</v>
      </c>
      <c r="F25" s="342"/>
      <c r="G25" s="156"/>
      <c r="H25" s="343"/>
      <c r="I25" s="283">
        <v>335</v>
      </c>
      <c r="J25" s="284" t="s">
        <v>23</v>
      </c>
      <c r="K25" s="285">
        <v>395</v>
      </c>
      <c r="L25" s="344"/>
      <c r="M25" s="156"/>
      <c r="N25" s="343"/>
      <c r="O25" s="283">
        <v>343</v>
      </c>
      <c r="P25" s="284" t="s">
        <v>23</v>
      </c>
      <c r="Q25" s="285">
        <v>340</v>
      </c>
      <c r="R25" s="34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30"/>
      <c r="B26" s="286" t="s">
        <v>55</v>
      </c>
      <c r="C26" s="287">
        <v>116</v>
      </c>
      <c r="D26" s="36"/>
      <c r="E26" s="287">
        <v>157</v>
      </c>
      <c r="F26" s="288" t="s">
        <v>61</v>
      </c>
      <c r="G26" s="156"/>
      <c r="H26" s="290" t="s">
        <v>41</v>
      </c>
      <c r="I26" s="287">
        <v>188</v>
      </c>
      <c r="J26" s="242"/>
      <c r="K26" s="287">
        <v>195</v>
      </c>
      <c r="L26" s="288" t="s">
        <v>58</v>
      </c>
      <c r="M26" s="156"/>
      <c r="N26" s="289" t="s">
        <v>56</v>
      </c>
      <c r="O26" s="287">
        <v>140</v>
      </c>
      <c r="P26" s="242"/>
      <c r="Q26" s="287">
        <v>203</v>
      </c>
      <c r="R26" s="291" t="s">
        <v>27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30"/>
      <c r="B27" s="292" t="s">
        <v>31</v>
      </c>
      <c r="C27" s="293">
        <v>128</v>
      </c>
      <c r="D27" s="162"/>
      <c r="E27" s="293">
        <v>147</v>
      </c>
      <c r="F27" s="294" t="s">
        <v>35</v>
      </c>
      <c r="G27" s="164"/>
      <c r="H27" s="295" t="s">
        <v>38</v>
      </c>
      <c r="I27" s="293">
        <v>147</v>
      </c>
      <c r="J27" s="243"/>
      <c r="K27" s="293">
        <v>200</v>
      </c>
      <c r="L27" s="294" t="s">
        <v>34</v>
      </c>
      <c r="M27" s="164"/>
      <c r="N27" s="295" t="s">
        <v>24</v>
      </c>
      <c r="O27" s="293">
        <v>203</v>
      </c>
      <c r="P27" s="243"/>
      <c r="Q27" s="293">
        <v>137</v>
      </c>
      <c r="R27" s="296" t="s">
        <v>33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30" t="s">
        <v>11</v>
      </c>
      <c r="B29" s="341" t="s">
        <v>17</v>
      </c>
      <c r="C29" s="281">
        <v>1</v>
      </c>
      <c r="D29" s="224" t="s">
        <v>22</v>
      </c>
      <c r="E29" s="282">
        <v>3</v>
      </c>
      <c r="F29" s="342" t="s">
        <v>68</v>
      </c>
      <c r="G29" s="155"/>
      <c r="H29" s="343" t="s">
        <v>16</v>
      </c>
      <c r="I29" s="281">
        <v>3</v>
      </c>
      <c r="J29" s="224" t="s">
        <v>22</v>
      </c>
      <c r="K29" s="282">
        <v>1</v>
      </c>
      <c r="L29" s="344" t="s">
        <v>77</v>
      </c>
      <c r="M29" s="155"/>
      <c r="N29" s="343" t="s">
        <v>15</v>
      </c>
      <c r="O29" s="281">
        <v>0</v>
      </c>
      <c r="P29" s="224" t="s">
        <v>22</v>
      </c>
      <c r="Q29" s="282">
        <v>4</v>
      </c>
      <c r="R29" s="345" t="s">
        <v>78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30"/>
      <c r="B30" s="341"/>
      <c r="C30" s="283">
        <v>321</v>
      </c>
      <c r="D30" s="284" t="s">
        <v>23</v>
      </c>
      <c r="E30" s="285">
        <v>373</v>
      </c>
      <c r="F30" s="342"/>
      <c r="G30" s="156"/>
      <c r="H30" s="343"/>
      <c r="I30" s="283">
        <v>328</v>
      </c>
      <c r="J30" s="284" t="s">
        <v>23</v>
      </c>
      <c r="K30" s="285">
        <v>308</v>
      </c>
      <c r="L30" s="344"/>
      <c r="M30" s="156"/>
      <c r="N30" s="343"/>
      <c r="O30" s="283">
        <v>296</v>
      </c>
      <c r="P30" s="284" t="s">
        <v>23</v>
      </c>
      <c r="Q30" s="285">
        <v>358</v>
      </c>
      <c r="R30" s="34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30"/>
      <c r="B31" s="286" t="s">
        <v>27</v>
      </c>
      <c r="C31" s="287">
        <v>179</v>
      </c>
      <c r="D31" s="242"/>
      <c r="E31" s="287">
        <v>167</v>
      </c>
      <c r="F31" s="288" t="s">
        <v>58</v>
      </c>
      <c r="G31" s="156"/>
      <c r="H31" s="289" t="s">
        <v>62</v>
      </c>
      <c r="I31" s="287">
        <v>163</v>
      </c>
      <c r="J31" s="242"/>
      <c r="K31" s="287">
        <v>165</v>
      </c>
      <c r="L31" s="288" t="s">
        <v>40</v>
      </c>
      <c r="M31" s="156"/>
      <c r="N31" s="289" t="s">
        <v>31</v>
      </c>
      <c r="O31" s="287">
        <v>147</v>
      </c>
      <c r="P31" s="244"/>
      <c r="Q31" s="287">
        <v>166</v>
      </c>
      <c r="R31" s="291" t="s">
        <v>56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30"/>
      <c r="B32" s="292" t="s">
        <v>33</v>
      </c>
      <c r="C32" s="293">
        <v>142</v>
      </c>
      <c r="D32" s="243"/>
      <c r="E32" s="293">
        <v>206</v>
      </c>
      <c r="F32" s="294" t="s">
        <v>34</v>
      </c>
      <c r="G32" s="164"/>
      <c r="H32" s="295" t="s">
        <v>26</v>
      </c>
      <c r="I32" s="293">
        <v>165</v>
      </c>
      <c r="J32" s="243"/>
      <c r="K32" s="293">
        <v>143</v>
      </c>
      <c r="L32" s="294" t="s">
        <v>37</v>
      </c>
      <c r="M32" s="164"/>
      <c r="N32" s="295" t="s">
        <v>55</v>
      </c>
      <c r="O32" s="293">
        <v>149</v>
      </c>
      <c r="P32" s="245"/>
      <c r="Q32" s="293">
        <v>192</v>
      </c>
      <c r="R32" s="296" t="s">
        <v>24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30" t="s">
        <v>12</v>
      </c>
      <c r="B34" s="341" t="s">
        <v>79</v>
      </c>
      <c r="C34" s="281">
        <v>4</v>
      </c>
      <c r="D34" s="224" t="s">
        <v>22</v>
      </c>
      <c r="E34" s="282">
        <v>0</v>
      </c>
      <c r="F34" s="342" t="s">
        <v>77</v>
      </c>
      <c r="G34" s="155"/>
      <c r="H34" s="343" t="s">
        <v>76</v>
      </c>
      <c r="I34" s="281">
        <v>4</v>
      </c>
      <c r="J34" s="224" t="s">
        <v>22</v>
      </c>
      <c r="K34" s="282">
        <v>0</v>
      </c>
      <c r="L34" s="344" t="s">
        <v>16</v>
      </c>
      <c r="M34" s="155"/>
      <c r="N34" s="343" t="s">
        <v>78</v>
      </c>
      <c r="O34" s="281">
        <v>0</v>
      </c>
      <c r="P34" s="224" t="s">
        <v>22</v>
      </c>
      <c r="Q34" s="282">
        <v>4</v>
      </c>
      <c r="R34" s="345" t="s">
        <v>68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30"/>
      <c r="B35" s="341"/>
      <c r="C35" s="283">
        <v>344</v>
      </c>
      <c r="D35" s="284" t="s">
        <v>23</v>
      </c>
      <c r="E35" s="285">
        <v>286</v>
      </c>
      <c r="F35" s="342"/>
      <c r="G35" s="156"/>
      <c r="H35" s="343"/>
      <c r="I35" s="283">
        <v>317</v>
      </c>
      <c r="J35" s="284" t="s">
        <v>23</v>
      </c>
      <c r="K35" s="285">
        <v>289</v>
      </c>
      <c r="L35" s="344"/>
      <c r="M35" s="156"/>
      <c r="N35" s="343"/>
      <c r="O35" s="283">
        <v>337</v>
      </c>
      <c r="P35" s="284" t="s">
        <v>23</v>
      </c>
      <c r="Q35" s="285">
        <v>417</v>
      </c>
      <c r="R35" s="34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30"/>
      <c r="B36" s="299" t="s">
        <v>41</v>
      </c>
      <c r="C36" s="287">
        <v>216</v>
      </c>
      <c r="D36" s="242"/>
      <c r="E36" s="287">
        <v>177</v>
      </c>
      <c r="F36" s="288" t="s">
        <v>40</v>
      </c>
      <c r="G36" s="156"/>
      <c r="H36" s="289" t="s">
        <v>61</v>
      </c>
      <c r="I36" s="287">
        <v>163</v>
      </c>
      <c r="J36" s="242"/>
      <c r="K36" s="287">
        <v>140</v>
      </c>
      <c r="L36" s="288" t="s">
        <v>62</v>
      </c>
      <c r="M36" s="156"/>
      <c r="N36" s="289" t="s">
        <v>56</v>
      </c>
      <c r="O36" s="287">
        <v>165</v>
      </c>
      <c r="P36" s="242"/>
      <c r="Q36" s="287">
        <v>217</v>
      </c>
      <c r="R36" s="291" t="s">
        <v>58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30"/>
      <c r="B37" s="292" t="s">
        <v>38</v>
      </c>
      <c r="C37" s="293">
        <v>128</v>
      </c>
      <c r="D37" s="243"/>
      <c r="E37" s="293">
        <v>109</v>
      </c>
      <c r="F37" s="294" t="s">
        <v>37</v>
      </c>
      <c r="G37" s="164"/>
      <c r="H37" s="295" t="s">
        <v>35</v>
      </c>
      <c r="I37" s="293">
        <v>154</v>
      </c>
      <c r="J37" s="243"/>
      <c r="K37" s="293">
        <v>149</v>
      </c>
      <c r="L37" s="294" t="s">
        <v>26</v>
      </c>
      <c r="M37" s="164"/>
      <c r="N37" s="295" t="s">
        <v>24</v>
      </c>
      <c r="O37" s="293">
        <v>172</v>
      </c>
      <c r="P37" s="243"/>
      <c r="Q37" s="293">
        <v>200</v>
      </c>
      <c r="R37" s="296" t="s">
        <v>34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30" t="s">
        <v>13</v>
      </c>
      <c r="B39" s="341" t="s">
        <v>15</v>
      </c>
      <c r="C39" s="281">
        <v>0.5</v>
      </c>
      <c r="D39" s="224" t="s">
        <v>22</v>
      </c>
      <c r="E39" s="282">
        <v>3.5</v>
      </c>
      <c r="F39" s="342" t="s">
        <v>16</v>
      </c>
      <c r="G39" s="155"/>
      <c r="H39" s="343" t="s">
        <v>77</v>
      </c>
      <c r="I39" s="281">
        <v>4</v>
      </c>
      <c r="J39" s="224" t="s">
        <v>22</v>
      </c>
      <c r="K39" s="282">
        <v>0</v>
      </c>
      <c r="L39" s="344" t="s">
        <v>17</v>
      </c>
      <c r="M39" s="155"/>
      <c r="N39" s="343" t="s">
        <v>79</v>
      </c>
      <c r="O39" s="281">
        <v>1</v>
      </c>
      <c r="P39" s="224" t="s">
        <v>22</v>
      </c>
      <c r="Q39" s="282">
        <v>3</v>
      </c>
      <c r="R39" s="345" t="s">
        <v>76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30"/>
      <c r="B40" s="341"/>
      <c r="C40" s="283">
        <v>323</v>
      </c>
      <c r="D40" s="284" t="s">
        <v>23</v>
      </c>
      <c r="E40" s="285">
        <v>374</v>
      </c>
      <c r="F40" s="342"/>
      <c r="G40" s="156"/>
      <c r="H40" s="343"/>
      <c r="I40" s="283">
        <v>317</v>
      </c>
      <c r="J40" s="284" t="s">
        <v>23</v>
      </c>
      <c r="K40" s="285">
        <v>251</v>
      </c>
      <c r="L40" s="344"/>
      <c r="M40" s="156"/>
      <c r="N40" s="343"/>
      <c r="O40" s="283">
        <v>313</v>
      </c>
      <c r="P40" s="284" t="s">
        <v>23</v>
      </c>
      <c r="Q40" s="285">
        <v>322</v>
      </c>
      <c r="R40" s="34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30"/>
      <c r="B41" s="286" t="s">
        <v>31</v>
      </c>
      <c r="C41" s="287">
        <v>186</v>
      </c>
      <c r="D41" s="242"/>
      <c r="E41" s="287">
        <v>186</v>
      </c>
      <c r="F41" s="288" t="s">
        <v>62</v>
      </c>
      <c r="G41" s="156"/>
      <c r="H41" s="289" t="s">
        <v>40</v>
      </c>
      <c r="I41" s="287">
        <v>159</v>
      </c>
      <c r="J41" s="242"/>
      <c r="K41" s="287">
        <v>119</v>
      </c>
      <c r="L41" s="288" t="s">
        <v>27</v>
      </c>
      <c r="M41" s="156"/>
      <c r="N41" s="290" t="s">
        <v>41</v>
      </c>
      <c r="O41" s="287">
        <v>164</v>
      </c>
      <c r="P41" s="242"/>
      <c r="Q41" s="287">
        <v>161</v>
      </c>
      <c r="R41" s="291" t="s">
        <v>61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30"/>
      <c r="B42" s="292" t="s">
        <v>55</v>
      </c>
      <c r="C42" s="293">
        <v>137</v>
      </c>
      <c r="D42" s="243"/>
      <c r="E42" s="293">
        <v>188</v>
      </c>
      <c r="F42" s="294" t="s">
        <v>26</v>
      </c>
      <c r="G42" s="164"/>
      <c r="H42" s="295" t="s">
        <v>59</v>
      </c>
      <c r="I42" s="293">
        <v>158</v>
      </c>
      <c r="J42" s="243"/>
      <c r="K42" s="293">
        <v>132</v>
      </c>
      <c r="L42" s="294" t="s">
        <v>33</v>
      </c>
      <c r="M42" s="164"/>
      <c r="N42" s="295" t="s">
        <v>38</v>
      </c>
      <c r="O42" s="293">
        <v>149</v>
      </c>
      <c r="P42" s="243"/>
      <c r="Q42" s="293">
        <v>161</v>
      </c>
      <c r="R42" s="296" t="s">
        <v>35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30" t="s">
        <v>42</v>
      </c>
      <c r="B44" s="341" t="s">
        <v>16</v>
      </c>
      <c r="C44" s="281">
        <v>3</v>
      </c>
      <c r="D44" s="224" t="s">
        <v>22</v>
      </c>
      <c r="E44" s="282">
        <v>1</v>
      </c>
      <c r="F44" s="342" t="s">
        <v>78</v>
      </c>
      <c r="G44" s="155"/>
      <c r="H44" s="343" t="s">
        <v>15</v>
      </c>
      <c r="I44" s="281">
        <v>1</v>
      </c>
      <c r="J44" s="224" t="s">
        <v>22</v>
      </c>
      <c r="K44" s="282">
        <v>3</v>
      </c>
      <c r="L44" s="344" t="s">
        <v>79</v>
      </c>
      <c r="M44" s="155"/>
      <c r="N44" s="343" t="s">
        <v>77</v>
      </c>
      <c r="O44" s="281">
        <v>0</v>
      </c>
      <c r="P44" s="224" t="s">
        <v>22</v>
      </c>
      <c r="Q44" s="282">
        <v>4</v>
      </c>
      <c r="R44" s="345" t="s">
        <v>68</v>
      </c>
      <c r="S44" s="27"/>
    </row>
    <row r="45" spans="1:33" ht="30" customHeight="1">
      <c r="A45" s="330"/>
      <c r="B45" s="341"/>
      <c r="C45" s="283">
        <v>351</v>
      </c>
      <c r="D45" s="284" t="s">
        <v>23</v>
      </c>
      <c r="E45" s="285">
        <v>313</v>
      </c>
      <c r="F45" s="342"/>
      <c r="G45" s="156"/>
      <c r="H45" s="343"/>
      <c r="I45" s="283">
        <v>255</v>
      </c>
      <c r="J45" s="284" t="s">
        <v>23</v>
      </c>
      <c r="K45" s="285">
        <v>302</v>
      </c>
      <c r="L45" s="344"/>
      <c r="M45" s="156"/>
      <c r="N45" s="343"/>
      <c r="O45" s="283">
        <v>260</v>
      </c>
      <c r="P45" s="284" t="s">
        <v>23</v>
      </c>
      <c r="Q45" s="285">
        <v>351</v>
      </c>
      <c r="R45" s="345"/>
      <c r="S45" s="27"/>
    </row>
    <row r="46" spans="1:33" ht="25.15" customHeight="1">
      <c r="A46" s="330"/>
      <c r="B46" s="286" t="s">
        <v>62</v>
      </c>
      <c r="C46" s="287">
        <v>210</v>
      </c>
      <c r="D46" s="242"/>
      <c r="E46" s="287">
        <v>157</v>
      </c>
      <c r="F46" s="294" t="s">
        <v>56</v>
      </c>
      <c r="G46" s="156"/>
      <c r="H46" s="289" t="s">
        <v>31</v>
      </c>
      <c r="I46" s="287">
        <v>143</v>
      </c>
      <c r="J46" s="242"/>
      <c r="K46" s="287">
        <v>203</v>
      </c>
      <c r="L46" s="297" t="s">
        <v>41</v>
      </c>
      <c r="M46" s="156"/>
      <c r="N46" s="289" t="s">
        <v>40</v>
      </c>
      <c r="O46" s="287">
        <v>144</v>
      </c>
      <c r="P46" s="242"/>
      <c r="Q46" s="287">
        <v>170</v>
      </c>
      <c r="R46" s="291" t="s">
        <v>58</v>
      </c>
      <c r="S46" s="27"/>
    </row>
    <row r="47" spans="1:33" ht="25.15" customHeight="1">
      <c r="A47" s="330"/>
      <c r="B47" s="292" t="s">
        <v>26</v>
      </c>
      <c r="C47" s="293">
        <v>141</v>
      </c>
      <c r="D47" s="243"/>
      <c r="E47" s="293">
        <v>156</v>
      </c>
      <c r="F47" s="294" t="s">
        <v>24</v>
      </c>
      <c r="G47" s="164"/>
      <c r="H47" s="295" t="s">
        <v>55</v>
      </c>
      <c r="I47" s="293">
        <v>112</v>
      </c>
      <c r="J47" s="243"/>
      <c r="K47" s="293">
        <v>99</v>
      </c>
      <c r="L47" s="294" t="s">
        <v>38</v>
      </c>
      <c r="M47" s="164"/>
      <c r="N47" s="295" t="s">
        <v>37</v>
      </c>
      <c r="O47" s="293">
        <v>116</v>
      </c>
      <c r="P47" s="243"/>
      <c r="Q47" s="293">
        <v>181</v>
      </c>
      <c r="R47" s="296" t="s">
        <v>34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30" t="s">
        <v>43</v>
      </c>
      <c r="B49" s="168"/>
      <c r="C49" s="223">
        <v>0</v>
      </c>
      <c r="D49" s="248" t="s">
        <v>22</v>
      </c>
      <c r="E49" s="282">
        <v>0</v>
      </c>
      <c r="F49" s="170"/>
      <c r="G49" s="171"/>
      <c r="H49" s="172"/>
      <c r="I49" s="223">
        <v>0</v>
      </c>
      <c r="J49" s="248" t="s">
        <v>22</v>
      </c>
      <c r="K49" s="282">
        <v>0</v>
      </c>
      <c r="L49" s="173"/>
      <c r="M49" s="155"/>
      <c r="N49" s="343" t="s">
        <v>76</v>
      </c>
      <c r="O49" s="281">
        <v>0</v>
      </c>
      <c r="P49" s="224" t="s">
        <v>22</v>
      </c>
      <c r="Q49" s="282">
        <v>4</v>
      </c>
      <c r="R49" s="344" t="s">
        <v>17</v>
      </c>
      <c r="S49" s="27"/>
    </row>
    <row r="50" spans="1:41" ht="30" customHeight="1">
      <c r="A50" s="330"/>
      <c r="B50" s="174"/>
      <c r="C50" s="252" t="s">
        <v>70</v>
      </c>
      <c r="D50" s="284" t="s">
        <v>23</v>
      </c>
      <c r="E50" s="252" t="s">
        <v>70</v>
      </c>
      <c r="F50" s="58"/>
      <c r="G50" s="175"/>
      <c r="H50" s="55"/>
      <c r="I50" s="252" t="s">
        <v>70</v>
      </c>
      <c r="J50" s="284" t="s">
        <v>23</v>
      </c>
      <c r="K50" s="252" t="s">
        <v>70</v>
      </c>
      <c r="L50" s="59"/>
      <c r="M50" s="156"/>
      <c r="N50" s="343"/>
      <c r="O50" s="225">
        <v>281</v>
      </c>
      <c r="P50" s="284" t="s">
        <v>23</v>
      </c>
      <c r="Q50" s="225">
        <v>331</v>
      </c>
      <c r="R50" s="344"/>
      <c r="S50" s="27"/>
    </row>
    <row r="51" spans="1:41" ht="25.15" customHeight="1">
      <c r="A51" s="330"/>
      <c r="B51" s="300"/>
      <c r="C51" s="301"/>
      <c r="D51" s="257"/>
      <c r="E51" s="302"/>
      <c r="F51" s="64"/>
      <c r="G51" s="175"/>
      <c r="H51" s="60"/>
      <c r="I51" s="301"/>
      <c r="J51" s="257"/>
      <c r="K51" s="301"/>
      <c r="L51" s="65"/>
      <c r="M51" s="156"/>
      <c r="N51" s="289" t="s">
        <v>61</v>
      </c>
      <c r="O51" s="287">
        <v>152</v>
      </c>
      <c r="P51" s="242"/>
      <c r="Q51" s="287">
        <v>159</v>
      </c>
      <c r="R51" s="288" t="s">
        <v>27</v>
      </c>
      <c r="S51" s="27"/>
    </row>
    <row r="52" spans="1:41" ht="25.15" customHeight="1">
      <c r="A52" s="330"/>
      <c r="B52" s="303"/>
      <c r="C52" s="304"/>
      <c r="D52" s="265"/>
      <c r="E52" s="305"/>
      <c r="F52" s="181"/>
      <c r="G52" s="182"/>
      <c r="H52" s="183"/>
      <c r="I52" s="304"/>
      <c r="J52" s="265"/>
      <c r="K52" s="304"/>
      <c r="L52" s="184"/>
      <c r="M52" s="164"/>
      <c r="N52" s="295" t="s">
        <v>35</v>
      </c>
      <c r="O52" s="293">
        <v>129</v>
      </c>
      <c r="P52" s="243"/>
      <c r="Q52" s="293">
        <v>172</v>
      </c>
      <c r="R52" s="294" t="s">
        <v>33</v>
      </c>
      <c r="S52" s="27"/>
      <c r="AL52" s="270"/>
      <c r="AM52" s="271"/>
      <c r="AN52" s="271"/>
      <c r="AO52" s="270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323" t="s">
        <v>0</v>
      </c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4" t="s">
        <v>1</v>
      </c>
      <c r="AL56" s="321" t="s">
        <v>2</v>
      </c>
      <c r="AM56" s="324" t="s">
        <v>3</v>
      </c>
      <c r="AN56" s="321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4"/>
      <c r="AL57" s="321"/>
      <c r="AM57" s="324"/>
      <c r="AN57" s="321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324"/>
      <c r="AL58" s="321"/>
      <c r="AM58" s="324"/>
      <c r="AN58" s="321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86" t="s">
        <v>68</v>
      </c>
      <c r="V60" s="312">
        <v>380</v>
      </c>
      <c r="W60" s="272"/>
      <c r="X60" s="309">
        <v>345</v>
      </c>
      <c r="Y60" s="309">
        <v>371</v>
      </c>
      <c r="Z60" s="309">
        <v>395</v>
      </c>
      <c r="AA60" s="309">
        <v>373</v>
      </c>
      <c r="AB60" s="309">
        <v>417</v>
      </c>
      <c r="AC60" s="272"/>
      <c r="AD60" s="309">
        <v>351</v>
      </c>
      <c r="AE60" s="273"/>
      <c r="AF60" s="77"/>
      <c r="AG60" s="77"/>
      <c r="AH60" s="77"/>
      <c r="AI60" s="77"/>
      <c r="AJ60" s="78"/>
      <c r="AK60" s="192">
        <v>2632</v>
      </c>
      <c r="AL60" s="193">
        <v>376</v>
      </c>
      <c r="AM60" s="194">
        <v>27</v>
      </c>
      <c r="AN60" s="195">
        <v>1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96" t="s">
        <v>76</v>
      </c>
      <c r="V61" s="207">
        <v>312</v>
      </c>
      <c r="W61" s="308">
        <v>357</v>
      </c>
      <c r="X61" s="308">
        <v>357</v>
      </c>
      <c r="Y61" s="274"/>
      <c r="Z61" s="308">
        <v>304</v>
      </c>
      <c r="AA61" s="274"/>
      <c r="AB61" s="308">
        <v>317</v>
      </c>
      <c r="AC61" s="308">
        <v>322</v>
      </c>
      <c r="AD61" s="274"/>
      <c r="AE61" s="275">
        <v>281</v>
      </c>
      <c r="AF61" s="89"/>
      <c r="AG61" s="89"/>
      <c r="AH61" s="89"/>
      <c r="AI61" s="89"/>
      <c r="AJ61" s="90"/>
      <c r="AK61" s="203">
        <v>2250</v>
      </c>
      <c r="AL61" s="204">
        <v>321.42857142857144</v>
      </c>
      <c r="AM61" s="205">
        <v>18</v>
      </c>
      <c r="AN61" s="195">
        <v>2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06" t="s">
        <v>77</v>
      </c>
      <c r="V62" s="306">
        <v>334</v>
      </c>
      <c r="W62" s="198">
        <v>324</v>
      </c>
      <c r="X62" s="274"/>
      <c r="Y62" s="308">
        <v>269</v>
      </c>
      <c r="Z62" s="274"/>
      <c r="AA62" s="198">
        <v>308</v>
      </c>
      <c r="AB62" s="198">
        <v>286</v>
      </c>
      <c r="AC62" s="308">
        <v>317</v>
      </c>
      <c r="AD62" s="198">
        <v>260</v>
      </c>
      <c r="AE62" s="276"/>
      <c r="AF62" s="89"/>
      <c r="AG62" s="89"/>
      <c r="AH62" s="89"/>
      <c r="AI62" s="89"/>
      <c r="AJ62" s="90"/>
      <c r="AK62" s="203">
        <v>2098</v>
      </c>
      <c r="AL62" s="204">
        <v>299.71428571428572</v>
      </c>
      <c r="AM62" s="205">
        <v>13</v>
      </c>
      <c r="AN62" s="195">
        <v>4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06" t="s">
        <v>78</v>
      </c>
      <c r="V63" s="207">
        <v>297</v>
      </c>
      <c r="W63" s="308">
        <v>362</v>
      </c>
      <c r="X63" s="198">
        <v>316</v>
      </c>
      <c r="Y63" s="274"/>
      <c r="Z63" s="308">
        <v>343</v>
      </c>
      <c r="AA63" s="308">
        <v>358</v>
      </c>
      <c r="AB63" s="198">
        <v>337</v>
      </c>
      <c r="AC63" s="274"/>
      <c r="AD63" s="198">
        <v>313</v>
      </c>
      <c r="AE63" s="276"/>
      <c r="AF63" s="89"/>
      <c r="AG63" s="89"/>
      <c r="AH63" s="89"/>
      <c r="AI63" s="89"/>
      <c r="AJ63" s="90"/>
      <c r="AK63" s="203">
        <v>2326</v>
      </c>
      <c r="AL63" s="204">
        <v>332.28571428571428</v>
      </c>
      <c r="AM63" s="205">
        <v>11</v>
      </c>
      <c r="AN63" s="195">
        <v>6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06" t="s">
        <v>16</v>
      </c>
      <c r="V64" s="207">
        <v>313</v>
      </c>
      <c r="W64" s="274"/>
      <c r="X64" s="308">
        <v>378</v>
      </c>
      <c r="Y64" s="198">
        <v>306</v>
      </c>
      <c r="Z64" s="274"/>
      <c r="AA64" s="308">
        <v>328</v>
      </c>
      <c r="AB64" s="198">
        <v>289</v>
      </c>
      <c r="AC64" s="308">
        <v>374</v>
      </c>
      <c r="AD64" s="308">
        <v>351</v>
      </c>
      <c r="AE64" s="276"/>
      <c r="AF64" s="89"/>
      <c r="AG64" s="89"/>
      <c r="AH64" s="89"/>
      <c r="AI64" s="89"/>
      <c r="AJ64" s="90"/>
      <c r="AK64" s="203">
        <v>2339</v>
      </c>
      <c r="AL64" s="204">
        <v>334.14285714285717</v>
      </c>
      <c r="AM64" s="205">
        <v>13</v>
      </c>
      <c r="AN64" s="195">
        <v>4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09" t="s">
        <v>79</v>
      </c>
      <c r="V65" s="306">
        <v>396</v>
      </c>
      <c r="W65" s="198">
        <v>350</v>
      </c>
      <c r="X65" s="274"/>
      <c r="Y65" s="308">
        <v>321</v>
      </c>
      <c r="Z65" s="198">
        <v>335</v>
      </c>
      <c r="AA65" s="274"/>
      <c r="AB65" s="308">
        <v>344</v>
      </c>
      <c r="AC65" s="198">
        <v>313</v>
      </c>
      <c r="AD65" s="308">
        <v>302</v>
      </c>
      <c r="AE65" s="276"/>
      <c r="AF65" s="89"/>
      <c r="AG65" s="89"/>
      <c r="AH65" s="89"/>
      <c r="AI65" s="89"/>
      <c r="AJ65" s="90"/>
      <c r="AK65" s="203">
        <v>2361</v>
      </c>
      <c r="AL65" s="204">
        <v>337.28571428571428</v>
      </c>
      <c r="AM65" s="205">
        <v>17</v>
      </c>
      <c r="AN65" s="195">
        <v>3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11" t="s">
        <v>15</v>
      </c>
      <c r="V66" s="277"/>
      <c r="W66" s="198">
        <v>245</v>
      </c>
      <c r="X66" s="198">
        <v>301</v>
      </c>
      <c r="Y66" s="198">
        <v>257</v>
      </c>
      <c r="Z66" s="198">
        <v>244</v>
      </c>
      <c r="AA66" s="198">
        <v>296</v>
      </c>
      <c r="AB66" s="274"/>
      <c r="AC66" s="198">
        <v>323</v>
      </c>
      <c r="AD66" s="198">
        <v>255</v>
      </c>
      <c r="AE66" s="276"/>
      <c r="AF66" s="89"/>
      <c r="AG66" s="89"/>
      <c r="AH66" s="89"/>
      <c r="AI66" s="89"/>
      <c r="AJ66" s="90"/>
      <c r="AK66" s="213">
        <v>1921</v>
      </c>
      <c r="AL66" s="214">
        <v>274.42857142857144</v>
      </c>
      <c r="AM66" s="205">
        <v>2.5</v>
      </c>
      <c r="AN66" s="195">
        <v>8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15" t="s">
        <v>17</v>
      </c>
      <c r="V67" s="278"/>
      <c r="W67" s="310">
        <v>294</v>
      </c>
      <c r="X67" s="217">
        <v>343</v>
      </c>
      <c r="Y67" s="217">
        <v>284</v>
      </c>
      <c r="Z67" s="217">
        <v>340</v>
      </c>
      <c r="AA67" s="217">
        <v>321</v>
      </c>
      <c r="AB67" s="279"/>
      <c r="AC67" s="217">
        <v>251</v>
      </c>
      <c r="AD67" s="279"/>
      <c r="AE67" s="313">
        <v>331</v>
      </c>
      <c r="AF67" s="111"/>
      <c r="AG67" s="111"/>
      <c r="AH67" s="111"/>
      <c r="AI67" s="111"/>
      <c r="AJ67" s="112"/>
      <c r="AK67" s="220">
        <v>2164</v>
      </c>
      <c r="AL67" s="221">
        <v>309.14285714285717</v>
      </c>
      <c r="AM67" s="222">
        <v>10.5</v>
      </c>
      <c r="AN67" s="195">
        <v>7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heetProtection selectLockedCells="1" selectUnlockedCells="1"/>
  <mergeCells count="81">
    <mergeCell ref="A49:A52"/>
    <mergeCell ref="N49:N50"/>
    <mergeCell ref="R49:R50"/>
    <mergeCell ref="U56:AJ57"/>
    <mergeCell ref="U59:AN59"/>
    <mergeCell ref="AK56:AK58"/>
    <mergeCell ref="AL56:AL58"/>
    <mergeCell ref="AM56:AM58"/>
    <mergeCell ref="AN56:AN58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F39:F40"/>
    <mergeCell ref="H39:H40"/>
    <mergeCell ref="L29:L30"/>
    <mergeCell ref="N29:N30"/>
    <mergeCell ref="F29:F30"/>
    <mergeCell ref="H29:H30"/>
    <mergeCell ref="L39:L40"/>
    <mergeCell ref="N39:N40"/>
    <mergeCell ref="R29:R30"/>
    <mergeCell ref="A34:A37"/>
    <mergeCell ref="B34:B35"/>
    <mergeCell ref="F34:F35"/>
    <mergeCell ref="H34:H35"/>
    <mergeCell ref="L34:L35"/>
    <mergeCell ref="N34:N35"/>
    <mergeCell ref="R34:R35"/>
    <mergeCell ref="A29:A32"/>
    <mergeCell ref="B29:B3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L9:L10"/>
    <mergeCell ref="N9:N10"/>
    <mergeCell ref="F9:F10"/>
    <mergeCell ref="H9:H10"/>
    <mergeCell ref="L19:L20"/>
    <mergeCell ref="N19:N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AS5:AS6"/>
    <mergeCell ref="AU5:AU6"/>
    <mergeCell ref="AW5:AW6"/>
    <mergeCell ref="AY5:AY6"/>
    <mergeCell ref="AK5:AK6"/>
    <mergeCell ref="AM5:AM6"/>
    <mergeCell ref="AO5:AO6"/>
    <mergeCell ref="AQ5:AQ6"/>
    <mergeCell ref="B2:R2"/>
    <mergeCell ref="A4:A7"/>
    <mergeCell ref="B4:B5"/>
    <mergeCell ref="F4:F5"/>
    <mergeCell ref="H4:H5"/>
    <mergeCell ref="L4:L5"/>
    <mergeCell ref="N4:N5"/>
    <mergeCell ref="R4:R5"/>
  </mergeCells>
  <phoneticPr fontId="33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AY77"/>
  <sheetViews>
    <sheetView topLeftCell="M39" zoomScale="70" zoomScaleNormal="70" zoomScaleSheetLayoutView="100" workbookViewId="0">
      <selection activeCell="AM62" sqref="AM62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21.71093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30" t="s">
        <v>6</v>
      </c>
      <c r="B4" s="341" t="s">
        <v>84</v>
      </c>
      <c r="C4" s="281">
        <v>4</v>
      </c>
      <c r="D4" s="224" t="s">
        <v>22</v>
      </c>
      <c r="E4" s="282">
        <v>0</v>
      </c>
      <c r="F4" s="342" t="s">
        <v>85</v>
      </c>
      <c r="G4" s="155"/>
      <c r="H4" s="343" t="s">
        <v>86</v>
      </c>
      <c r="I4" s="281">
        <v>2</v>
      </c>
      <c r="J4" s="224" t="s">
        <v>22</v>
      </c>
      <c r="K4" s="282">
        <v>2</v>
      </c>
      <c r="L4" s="344" t="s">
        <v>87</v>
      </c>
      <c r="M4" s="155"/>
      <c r="N4" s="343" t="s">
        <v>17</v>
      </c>
      <c r="O4" s="281">
        <v>0</v>
      </c>
      <c r="P4" s="224" t="s">
        <v>22</v>
      </c>
      <c r="Q4" s="282">
        <v>4</v>
      </c>
      <c r="R4" s="345" t="s">
        <v>88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8">
        <v>1</v>
      </c>
      <c r="AL4" s="119"/>
      <c r="AM4" s="118">
        <v>2</v>
      </c>
      <c r="AN4" s="119"/>
      <c r="AO4" s="118">
        <v>3</v>
      </c>
      <c r="AP4" s="119"/>
      <c r="AQ4" s="118">
        <v>4</v>
      </c>
      <c r="AR4" s="119"/>
      <c r="AS4" s="118">
        <v>5</v>
      </c>
      <c r="AT4" s="119"/>
      <c r="AU4" s="118">
        <v>6</v>
      </c>
      <c r="AV4" s="119"/>
      <c r="AW4" s="118">
        <v>7</v>
      </c>
      <c r="AX4" s="119"/>
      <c r="AY4" s="118">
        <v>8</v>
      </c>
    </row>
    <row r="5" spans="1:51" ht="30" customHeight="1">
      <c r="A5" s="330"/>
      <c r="B5" s="341"/>
      <c r="C5" s="283">
        <v>330</v>
      </c>
      <c r="D5" s="284" t="s">
        <v>23</v>
      </c>
      <c r="E5" s="285">
        <v>254</v>
      </c>
      <c r="F5" s="342"/>
      <c r="G5" s="156"/>
      <c r="H5" s="343"/>
      <c r="I5" s="283">
        <v>347</v>
      </c>
      <c r="J5" s="284" t="s">
        <v>23</v>
      </c>
      <c r="K5" s="285">
        <v>347</v>
      </c>
      <c r="L5" s="344"/>
      <c r="M5" s="156"/>
      <c r="N5" s="343"/>
      <c r="O5" s="283">
        <v>274</v>
      </c>
      <c r="P5" s="284" t="s">
        <v>23</v>
      </c>
      <c r="Q5" s="285">
        <v>391</v>
      </c>
      <c r="R5" s="345"/>
      <c r="T5" s="27"/>
      <c r="U5" s="27"/>
      <c r="V5" s="27"/>
      <c r="W5" s="27"/>
      <c r="X5" s="27"/>
      <c r="Y5" s="27"/>
      <c r="AK5" s="336" t="str">
        <f>CONCATENATE(AK7,"+",AK8)</f>
        <v>Kubátko Vlastimil+Kaplan Milan</v>
      </c>
      <c r="AM5" s="336" t="str">
        <f>CONCATENATE(AM7,"+",AM8)</f>
        <v>Petřkovský Ladislav+Plašil Tomáš</v>
      </c>
      <c r="AO5" s="336" t="str">
        <f>CONCATENATE(AO7,"+",AO8)</f>
        <v>Rozmarín Milan+Mácha Ivan</v>
      </c>
      <c r="AP5" s="120"/>
      <c r="AQ5" s="336" t="str">
        <f>CONCATENATE(AQ7,"+",AQ8)</f>
        <v>Liberda Radek+Exnar Aleš</v>
      </c>
      <c r="AR5" s="120"/>
      <c r="AS5" s="336" t="str">
        <f>CONCATENATE(AS7,"+",AS8)</f>
        <v>Varhaníček Pavel+Mihulka Josef</v>
      </c>
      <c r="AT5" s="120"/>
      <c r="AU5" s="336" t="str">
        <f>CONCATENATE(AU7,"+",AU8)</f>
        <v>Kružberský Ladislav+Filip Ladislav</v>
      </c>
      <c r="AV5" s="120"/>
      <c r="AW5" s="336" t="str">
        <f>CONCATENATE(AW7,"+",AW8)</f>
        <v>Muller Vladimír+Dušek Karel</v>
      </c>
      <c r="AX5" s="120"/>
      <c r="AY5" s="336" t="str">
        <f>CONCATENATE(AY7,"+",AY8)</f>
        <v>Kutač Vladimír+Orság Karel</v>
      </c>
    </row>
    <row r="6" spans="1:51" ht="25.15" customHeight="1" thickTop="1" thickBot="1">
      <c r="A6" s="330"/>
      <c r="B6" s="286" t="s">
        <v>31</v>
      </c>
      <c r="C6" s="287">
        <v>181</v>
      </c>
      <c r="D6" s="36"/>
      <c r="E6" s="287">
        <v>106</v>
      </c>
      <c r="F6" s="288" t="s">
        <v>38</v>
      </c>
      <c r="G6" s="156"/>
      <c r="H6" s="289" t="s">
        <v>28</v>
      </c>
      <c r="I6" s="287">
        <v>186</v>
      </c>
      <c r="J6" s="229"/>
      <c r="K6" s="287">
        <v>168</v>
      </c>
      <c r="L6" s="288" t="s">
        <v>81</v>
      </c>
      <c r="M6" s="156"/>
      <c r="N6" s="290" t="s">
        <v>33</v>
      </c>
      <c r="O6" s="287">
        <v>114</v>
      </c>
      <c r="P6" s="36"/>
      <c r="Q6" s="287">
        <v>182</v>
      </c>
      <c r="R6" s="291" t="s">
        <v>24</v>
      </c>
      <c r="T6" s="27"/>
      <c r="U6" s="27"/>
      <c r="V6" s="27"/>
      <c r="W6" s="27"/>
      <c r="X6" s="27"/>
      <c r="Y6" s="27"/>
      <c r="AK6" s="336"/>
      <c r="AM6" s="336"/>
      <c r="AO6" s="336"/>
      <c r="AP6" s="120"/>
      <c r="AQ6" s="336"/>
      <c r="AR6" s="120"/>
      <c r="AS6" s="336"/>
      <c r="AT6" s="120"/>
      <c r="AU6" s="336"/>
      <c r="AV6" s="120"/>
      <c r="AW6" s="336"/>
      <c r="AX6" s="120"/>
      <c r="AY6" s="336"/>
    </row>
    <row r="7" spans="1:51" ht="25.15" customHeight="1" thickTop="1" thickBot="1">
      <c r="A7" s="330"/>
      <c r="B7" s="292" t="s">
        <v>55</v>
      </c>
      <c r="C7" s="293">
        <v>149</v>
      </c>
      <c r="D7" s="162"/>
      <c r="E7" s="293">
        <v>148</v>
      </c>
      <c r="F7" s="294" t="s">
        <v>80</v>
      </c>
      <c r="G7" s="164"/>
      <c r="H7" s="295" t="s">
        <v>58</v>
      </c>
      <c r="I7" s="293">
        <v>161</v>
      </c>
      <c r="J7" s="162"/>
      <c r="K7" s="293">
        <v>179</v>
      </c>
      <c r="L7" s="294" t="s">
        <v>26</v>
      </c>
      <c r="M7" s="164"/>
      <c r="N7" s="295" t="s">
        <v>27</v>
      </c>
      <c r="O7" s="293">
        <v>160</v>
      </c>
      <c r="P7" s="162"/>
      <c r="Q7" s="293">
        <v>209</v>
      </c>
      <c r="R7" s="296" t="s">
        <v>56</v>
      </c>
      <c r="S7" s="27"/>
      <c r="T7" s="27"/>
      <c r="U7" s="27"/>
      <c r="V7" s="27"/>
      <c r="W7" s="27"/>
      <c r="X7" s="27"/>
      <c r="Y7" s="27"/>
      <c r="AK7" s="237" t="s">
        <v>55</v>
      </c>
      <c r="AL7" s="234"/>
      <c r="AM7" s="121" t="s">
        <v>80</v>
      </c>
      <c r="AN7" s="234"/>
      <c r="AO7" s="121" t="s">
        <v>28</v>
      </c>
      <c r="AP7" s="235"/>
      <c r="AQ7" s="121" t="s">
        <v>81</v>
      </c>
      <c r="AR7" s="235"/>
      <c r="AS7" s="121" t="s">
        <v>56</v>
      </c>
      <c r="AT7" s="235"/>
      <c r="AU7" s="121" t="s">
        <v>27</v>
      </c>
      <c r="AV7" s="235"/>
      <c r="AW7" s="237" t="s">
        <v>74</v>
      </c>
      <c r="AX7" s="235"/>
      <c r="AY7" s="121" t="s">
        <v>37</v>
      </c>
    </row>
    <row r="8" spans="1:51" ht="16.899999999999999" customHeight="1" thickBo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238" t="s">
        <v>31</v>
      </c>
      <c r="AL8" s="234"/>
      <c r="AM8" s="121" t="s">
        <v>38</v>
      </c>
      <c r="AN8" s="234"/>
      <c r="AO8" s="121" t="s">
        <v>58</v>
      </c>
      <c r="AP8" s="235"/>
      <c r="AQ8" s="121" t="s">
        <v>26</v>
      </c>
      <c r="AR8" s="235"/>
      <c r="AS8" s="121" t="s">
        <v>24</v>
      </c>
      <c r="AT8" s="235"/>
      <c r="AU8" s="121" t="s">
        <v>33</v>
      </c>
      <c r="AV8" s="235"/>
      <c r="AW8" s="238" t="s">
        <v>83</v>
      </c>
      <c r="AX8" s="235"/>
      <c r="AY8" s="121" t="s">
        <v>82</v>
      </c>
    </row>
    <row r="9" spans="1:51" ht="30" customHeight="1" thickBot="1">
      <c r="A9" s="330" t="s">
        <v>7</v>
      </c>
      <c r="B9" s="341" t="s">
        <v>87</v>
      </c>
      <c r="C9" s="281">
        <v>0</v>
      </c>
      <c r="D9" s="224" t="s">
        <v>22</v>
      </c>
      <c r="E9" s="282">
        <v>4</v>
      </c>
      <c r="F9" s="342" t="s">
        <v>17</v>
      </c>
      <c r="G9" s="155"/>
      <c r="H9" s="343" t="s">
        <v>90</v>
      </c>
      <c r="I9" s="281">
        <v>0</v>
      </c>
      <c r="J9" s="224" t="s">
        <v>22</v>
      </c>
      <c r="K9" s="282">
        <v>4</v>
      </c>
      <c r="L9" s="344" t="s">
        <v>89</v>
      </c>
      <c r="M9" s="155"/>
      <c r="N9" s="343" t="s">
        <v>85</v>
      </c>
      <c r="O9" s="281">
        <v>1</v>
      </c>
      <c r="P9" s="224" t="s">
        <v>22</v>
      </c>
      <c r="Q9" s="282">
        <v>3</v>
      </c>
      <c r="R9" s="344" t="s">
        <v>86</v>
      </c>
      <c r="S9" s="43"/>
      <c r="T9" s="27"/>
      <c r="U9" s="27"/>
      <c r="V9" s="27"/>
      <c r="W9" s="27"/>
      <c r="X9" s="27"/>
      <c r="Y9" s="27"/>
      <c r="AK9" s="121"/>
      <c r="AL9" s="234"/>
      <c r="AM9" s="121"/>
      <c r="AN9" s="234"/>
      <c r="AO9" s="121"/>
      <c r="AP9" s="235"/>
      <c r="AQ9" s="121"/>
      <c r="AR9" s="235"/>
      <c r="AS9" s="121"/>
      <c r="AT9" s="235"/>
      <c r="AU9" s="121"/>
      <c r="AV9" s="235"/>
      <c r="AW9" s="238"/>
      <c r="AX9" s="235"/>
      <c r="AY9" s="121"/>
    </row>
    <row r="10" spans="1:51" ht="30" customHeight="1">
      <c r="A10" s="330"/>
      <c r="B10" s="341"/>
      <c r="C10" s="283">
        <v>286</v>
      </c>
      <c r="D10" s="284" t="s">
        <v>23</v>
      </c>
      <c r="E10" s="285">
        <v>318</v>
      </c>
      <c r="F10" s="342"/>
      <c r="G10" s="156"/>
      <c r="H10" s="343"/>
      <c r="I10" s="283">
        <v>305</v>
      </c>
      <c r="J10" s="284" t="s">
        <v>23</v>
      </c>
      <c r="K10" s="285">
        <v>336</v>
      </c>
      <c r="L10" s="344"/>
      <c r="M10" s="156"/>
      <c r="N10" s="343"/>
      <c r="O10" s="283">
        <v>322</v>
      </c>
      <c r="P10" s="284" t="s">
        <v>23</v>
      </c>
      <c r="Q10" s="285">
        <v>420</v>
      </c>
      <c r="R10" s="344"/>
      <c r="S10" s="27"/>
      <c r="T10" s="27"/>
      <c r="U10" s="27"/>
      <c r="V10" s="27"/>
      <c r="W10" s="27"/>
      <c r="X10" s="27"/>
      <c r="Y10" s="27"/>
      <c r="AK10" s="123"/>
      <c r="AL10" s="234"/>
      <c r="AM10" s="123" t="s">
        <v>49</v>
      </c>
      <c r="AN10" s="234"/>
      <c r="AO10" s="123" t="s">
        <v>49</v>
      </c>
      <c r="AP10" s="239"/>
      <c r="AQ10" s="123" t="s">
        <v>49</v>
      </c>
      <c r="AR10" s="239"/>
      <c r="AS10" s="123" t="s">
        <v>49</v>
      </c>
      <c r="AT10" s="239"/>
      <c r="AU10" s="123" t="s">
        <v>49</v>
      </c>
      <c r="AV10" s="239"/>
      <c r="AW10" s="240"/>
      <c r="AX10" s="239"/>
      <c r="AY10" s="123" t="s">
        <v>49</v>
      </c>
    </row>
    <row r="11" spans="1:51" ht="25.15" customHeight="1">
      <c r="A11" s="330"/>
      <c r="B11" s="286" t="s">
        <v>81</v>
      </c>
      <c r="C11" s="287">
        <v>138</v>
      </c>
      <c r="D11" s="36"/>
      <c r="E11" s="287">
        <v>146</v>
      </c>
      <c r="F11" s="297" t="s">
        <v>27</v>
      </c>
      <c r="G11" s="156"/>
      <c r="H11" s="289" t="s">
        <v>82</v>
      </c>
      <c r="I11" s="287">
        <v>147</v>
      </c>
      <c r="J11" s="36"/>
      <c r="K11" s="287">
        <v>175</v>
      </c>
      <c r="L11" s="288" t="s">
        <v>74</v>
      </c>
      <c r="M11" s="156"/>
      <c r="N11" s="289" t="s">
        <v>38</v>
      </c>
      <c r="O11" s="287">
        <v>103</v>
      </c>
      <c r="P11" s="36"/>
      <c r="Q11" s="287">
        <v>204</v>
      </c>
      <c r="R11" s="288" t="s">
        <v>28</v>
      </c>
      <c r="S11" s="27"/>
      <c r="T11" s="27"/>
      <c r="U11" s="27"/>
      <c r="V11" s="27"/>
      <c r="W11" s="27"/>
      <c r="X11" s="27"/>
    </row>
    <row r="12" spans="1:51" ht="25.15" customHeight="1">
      <c r="A12" s="330"/>
      <c r="B12" s="292" t="s">
        <v>26</v>
      </c>
      <c r="C12" s="293">
        <v>148</v>
      </c>
      <c r="D12" s="162"/>
      <c r="E12" s="293">
        <v>172</v>
      </c>
      <c r="F12" s="294" t="s">
        <v>33</v>
      </c>
      <c r="G12" s="164"/>
      <c r="H12" s="295" t="s">
        <v>37</v>
      </c>
      <c r="I12" s="293">
        <v>158</v>
      </c>
      <c r="J12" s="162"/>
      <c r="K12" s="293">
        <v>161</v>
      </c>
      <c r="L12" s="294" t="s">
        <v>83</v>
      </c>
      <c r="M12" s="164"/>
      <c r="N12" s="295" t="s">
        <v>80</v>
      </c>
      <c r="O12" s="293">
        <v>219</v>
      </c>
      <c r="P12" s="162"/>
      <c r="Q12" s="293">
        <v>216</v>
      </c>
      <c r="R12" s="294" t="s">
        <v>58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41"/>
    </row>
    <row r="14" spans="1:51" ht="30" customHeight="1">
      <c r="A14" s="330" t="s">
        <v>8</v>
      </c>
      <c r="B14" s="341" t="s">
        <v>88</v>
      </c>
      <c r="C14" s="281">
        <v>1</v>
      </c>
      <c r="D14" s="224" t="s">
        <v>22</v>
      </c>
      <c r="E14" s="282">
        <v>3</v>
      </c>
      <c r="F14" s="342" t="s">
        <v>90</v>
      </c>
      <c r="G14" s="155"/>
      <c r="H14" s="343" t="s">
        <v>87</v>
      </c>
      <c r="I14" s="281">
        <v>0</v>
      </c>
      <c r="J14" s="224" t="s">
        <v>22</v>
      </c>
      <c r="K14" s="282">
        <v>4</v>
      </c>
      <c r="L14" s="344" t="s">
        <v>85</v>
      </c>
      <c r="M14" s="155"/>
      <c r="N14" s="343" t="s">
        <v>84</v>
      </c>
      <c r="O14" s="281">
        <v>0</v>
      </c>
      <c r="P14" s="224" t="s">
        <v>22</v>
      </c>
      <c r="Q14" s="282">
        <v>4</v>
      </c>
      <c r="R14" s="345" t="s">
        <v>89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30"/>
      <c r="B15" s="341"/>
      <c r="C15" s="283">
        <v>374</v>
      </c>
      <c r="D15" s="284" t="s">
        <v>23</v>
      </c>
      <c r="E15" s="285">
        <v>399</v>
      </c>
      <c r="F15" s="342"/>
      <c r="G15" s="156"/>
      <c r="H15" s="343"/>
      <c r="I15" s="283">
        <v>278</v>
      </c>
      <c r="J15" s="284" t="s">
        <v>23</v>
      </c>
      <c r="K15" s="285">
        <v>331</v>
      </c>
      <c r="L15" s="344"/>
      <c r="M15" s="156"/>
      <c r="N15" s="343"/>
      <c r="O15" s="283">
        <v>272</v>
      </c>
      <c r="P15" s="284" t="s">
        <v>23</v>
      </c>
      <c r="Q15" s="285">
        <v>311</v>
      </c>
      <c r="R15" s="34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30"/>
      <c r="B16" s="286" t="s">
        <v>24</v>
      </c>
      <c r="C16" s="287">
        <v>180</v>
      </c>
      <c r="D16" s="36"/>
      <c r="E16" s="287">
        <v>235</v>
      </c>
      <c r="F16" s="288" t="s">
        <v>82</v>
      </c>
      <c r="G16" s="156"/>
      <c r="H16" s="289" t="s">
        <v>81</v>
      </c>
      <c r="I16" s="287">
        <v>142</v>
      </c>
      <c r="J16" s="36"/>
      <c r="K16" s="287">
        <v>144</v>
      </c>
      <c r="L16" s="288" t="s">
        <v>38</v>
      </c>
      <c r="M16" s="156"/>
      <c r="N16" s="289" t="s">
        <v>31</v>
      </c>
      <c r="O16" s="287">
        <v>138</v>
      </c>
      <c r="P16" s="36"/>
      <c r="Q16" s="287">
        <v>172</v>
      </c>
      <c r="R16" s="291" t="s">
        <v>74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30"/>
      <c r="B17" s="292" t="s">
        <v>56</v>
      </c>
      <c r="C17" s="293">
        <v>194</v>
      </c>
      <c r="D17" s="162"/>
      <c r="E17" s="293">
        <v>164</v>
      </c>
      <c r="F17" s="294" t="s">
        <v>37</v>
      </c>
      <c r="G17" s="164"/>
      <c r="H17" s="295" t="s">
        <v>26</v>
      </c>
      <c r="I17" s="293">
        <v>136</v>
      </c>
      <c r="J17" s="162"/>
      <c r="K17" s="293">
        <v>187</v>
      </c>
      <c r="L17" s="294" t="s">
        <v>80</v>
      </c>
      <c r="M17" s="164"/>
      <c r="N17" s="295" t="s">
        <v>55</v>
      </c>
      <c r="O17" s="293">
        <v>134</v>
      </c>
      <c r="P17" s="162"/>
      <c r="Q17" s="293">
        <v>139</v>
      </c>
      <c r="R17" s="296" t="s">
        <v>83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30" t="s">
        <v>9</v>
      </c>
      <c r="B19" s="343" t="s">
        <v>86</v>
      </c>
      <c r="C19" s="281">
        <v>1</v>
      </c>
      <c r="D19" s="224" t="s">
        <v>22</v>
      </c>
      <c r="E19" s="282">
        <v>3</v>
      </c>
      <c r="F19" s="342" t="s">
        <v>89</v>
      </c>
      <c r="G19" s="155"/>
      <c r="H19" s="343" t="s">
        <v>84</v>
      </c>
      <c r="I19" s="281">
        <v>0</v>
      </c>
      <c r="J19" s="224" t="s">
        <v>22</v>
      </c>
      <c r="K19" s="282">
        <v>4</v>
      </c>
      <c r="L19" s="344" t="s">
        <v>88</v>
      </c>
      <c r="M19" s="155"/>
      <c r="N19" s="343" t="s">
        <v>90</v>
      </c>
      <c r="O19" s="281">
        <v>3</v>
      </c>
      <c r="P19" s="224" t="s">
        <v>22</v>
      </c>
      <c r="Q19" s="282">
        <v>1</v>
      </c>
      <c r="R19" s="345" t="s">
        <v>17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30"/>
      <c r="B20" s="343"/>
      <c r="C20" s="283">
        <v>351</v>
      </c>
      <c r="D20" s="284" t="s">
        <v>23</v>
      </c>
      <c r="E20" s="285">
        <v>378</v>
      </c>
      <c r="F20" s="342"/>
      <c r="G20" s="156"/>
      <c r="H20" s="343"/>
      <c r="I20" s="283">
        <v>294</v>
      </c>
      <c r="J20" s="284" t="s">
        <v>23</v>
      </c>
      <c r="K20" s="285">
        <v>317</v>
      </c>
      <c r="L20" s="344"/>
      <c r="M20" s="156"/>
      <c r="N20" s="343"/>
      <c r="O20" s="283">
        <v>364</v>
      </c>
      <c r="P20" s="284" t="s">
        <v>23</v>
      </c>
      <c r="Q20" s="285">
        <v>361</v>
      </c>
      <c r="R20" s="34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30"/>
      <c r="B21" s="289" t="s">
        <v>28</v>
      </c>
      <c r="C21" s="287">
        <v>173</v>
      </c>
      <c r="D21" s="36"/>
      <c r="E21" s="287">
        <v>203</v>
      </c>
      <c r="F21" s="288" t="s">
        <v>74</v>
      </c>
      <c r="G21" s="156"/>
      <c r="H21" s="289" t="s">
        <v>31</v>
      </c>
      <c r="I21" s="287">
        <v>141</v>
      </c>
      <c r="J21" s="36"/>
      <c r="K21" s="287">
        <v>145</v>
      </c>
      <c r="L21" s="288" t="s">
        <v>24</v>
      </c>
      <c r="M21" s="156"/>
      <c r="N21" s="289" t="s">
        <v>82</v>
      </c>
      <c r="O21" s="287">
        <v>210</v>
      </c>
      <c r="P21" s="36"/>
      <c r="Q21" s="287">
        <v>191</v>
      </c>
      <c r="R21" s="298" t="s">
        <v>27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30"/>
      <c r="B22" s="295" t="s">
        <v>58</v>
      </c>
      <c r="C22" s="293">
        <v>178</v>
      </c>
      <c r="D22" s="162"/>
      <c r="E22" s="293">
        <v>175</v>
      </c>
      <c r="F22" s="294" t="s">
        <v>83</v>
      </c>
      <c r="G22" s="164"/>
      <c r="H22" s="295" t="s">
        <v>55</v>
      </c>
      <c r="I22" s="293">
        <v>153</v>
      </c>
      <c r="J22" s="162"/>
      <c r="K22" s="293">
        <v>172</v>
      </c>
      <c r="L22" s="294" t="s">
        <v>56</v>
      </c>
      <c r="M22" s="164"/>
      <c r="N22" s="295" t="s">
        <v>37</v>
      </c>
      <c r="O22" s="293">
        <v>154</v>
      </c>
      <c r="P22" s="162"/>
      <c r="Q22" s="293">
        <v>170</v>
      </c>
      <c r="R22" s="296" t="s">
        <v>33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30" t="s">
        <v>10</v>
      </c>
      <c r="B24" s="341" t="s">
        <v>89</v>
      </c>
      <c r="C24" s="281">
        <v>1</v>
      </c>
      <c r="D24" s="224" t="s">
        <v>22</v>
      </c>
      <c r="E24" s="282">
        <v>3</v>
      </c>
      <c r="F24" s="342" t="s">
        <v>85</v>
      </c>
      <c r="G24" s="155"/>
      <c r="H24" s="343" t="s">
        <v>17</v>
      </c>
      <c r="I24" s="281">
        <v>4</v>
      </c>
      <c r="J24" s="224" t="s">
        <v>22</v>
      </c>
      <c r="K24" s="282">
        <v>0</v>
      </c>
      <c r="L24" s="344" t="s">
        <v>84</v>
      </c>
      <c r="M24" s="155"/>
      <c r="N24" s="343" t="s">
        <v>87</v>
      </c>
      <c r="O24" s="281">
        <v>1</v>
      </c>
      <c r="P24" s="224" t="s">
        <v>22</v>
      </c>
      <c r="Q24" s="282">
        <v>3</v>
      </c>
      <c r="R24" s="344" t="s">
        <v>90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30"/>
      <c r="B25" s="341"/>
      <c r="C25" s="283">
        <v>314</v>
      </c>
      <c r="D25" s="284" t="s">
        <v>23</v>
      </c>
      <c r="E25" s="285">
        <v>316</v>
      </c>
      <c r="F25" s="342"/>
      <c r="G25" s="156"/>
      <c r="H25" s="343"/>
      <c r="I25" s="283">
        <v>331</v>
      </c>
      <c r="J25" s="284" t="s">
        <v>23</v>
      </c>
      <c r="K25" s="285">
        <v>271</v>
      </c>
      <c r="L25" s="344"/>
      <c r="M25" s="156"/>
      <c r="N25" s="343"/>
      <c r="O25" s="283">
        <v>331</v>
      </c>
      <c r="P25" s="284" t="s">
        <v>23</v>
      </c>
      <c r="Q25" s="285">
        <v>345</v>
      </c>
      <c r="R25" s="34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30"/>
      <c r="B26" s="286" t="s">
        <v>74</v>
      </c>
      <c r="C26" s="287">
        <v>142</v>
      </c>
      <c r="D26" s="36"/>
      <c r="E26" s="287">
        <v>152</v>
      </c>
      <c r="F26" s="288" t="s">
        <v>38</v>
      </c>
      <c r="G26" s="156"/>
      <c r="H26" s="290" t="s">
        <v>27</v>
      </c>
      <c r="I26" s="287">
        <v>176</v>
      </c>
      <c r="J26" s="242"/>
      <c r="K26" s="287">
        <v>152</v>
      </c>
      <c r="L26" s="288" t="s">
        <v>31</v>
      </c>
      <c r="M26" s="156"/>
      <c r="N26" s="289" t="s">
        <v>26</v>
      </c>
      <c r="O26" s="287">
        <v>162</v>
      </c>
      <c r="P26" s="242"/>
      <c r="Q26" s="287">
        <v>148</v>
      </c>
      <c r="R26" s="291" t="s">
        <v>82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30"/>
      <c r="B27" s="292" t="s">
        <v>83</v>
      </c>
      <c r="C27" s="293">
        <v>172</v>
      </c>
      <c r="D27" s="162"/>
      <c r="E27" s="293">
        <v>164</v>
      </c>
      <c r="F27" s="294" t="s">
        <v>80</v>
      </c>
      <c r="G27" s="164"/>
      <c r="H27" s="295" t="s">
        <v>33</v>
      </c>
      <c r="I27" s="293">
        <v>155</v>
      </c>
      <c r="J27" s="243"/>
      <c r="K27" s="293">
        <v>119</v>
      </c>
      <c r="L27" s="294" t="s">
        <v>55</v>
      </c>
      <c r="M27" s="164"/>
      <c r="N27" s="295" t="s">
        <v>81</v>
      </c>
      <c r="O27" s="293">
        <v>169</v>
      </c>
      <c r="P27" s="243"/>
      <c r="Q27" s="293">
        <v>197</v>
      </c>
      <c r="R27" s="296" t="s">
        <v>37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30" t="s">
        <v>11</v>
      </c>
      <c r="B29" s="341" t="s">
        <v>90</v>
      </c>
      <c r="C29" s="281">
        <v>0</v>
      </c>
      <c r="D29" s="224" t="s">
        <v>22</v>
      </c>
      <c r="E29" s="282">
        <v>4</v>
      </c>
      <c r="F29" s="342" t="s">
        <v>84</v>
      </c>
      <c r="G29" s="155"/>
      <c r="H29" s="343" t="s">
        <v>88</v>
      </c>
      <c r="I29" s="281">
        <v>4</v>
      </c>
      <c r="J29" s="224" t="s">
        <v>22</v>
      </c>
      <c r="K29" s="282">
        <v>0</v>
      </c>
      <c r="L29" s="344" t="s">
        <v>86</v>
      </c>
      <c r="M29" s="155"/>
      <c r="N29" s="343" t="s">
        <v>89</v>
      </c>
      <c r="O29" s="281">
        <v>3</v>
      </c>
      <c r="P29" s="224" t="s">
        <v>22</v>
      </c>
      <c r="Q29" s="282">
        <v>1</v>
      </c>
      <c r="R29" s="345" t="s">
        <v>87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30"/>
      <c r="B30" s="341"/>
      <c r="C30" s="283">
        <v>281</v>
      </c>
      <c r="D30" s="284" t="s">
        <v>23</v>
      </c>
      <c r="E30" s="285">
        <v>286</v>
      </c>
      <c r="F30" s="342"/>
      <c r="G30" s="156"/>
      <c r="H30" s="343"/>
      <c r="I30" s="283">
        <v>352</v>
      </c>
      <c r="J30" s="284" t="s">
        <v>23</v>
      </c>
      <c r="K30" s="285">
        <v>320</v>
      </c>
      <c r="L30" s="344"/>
      <c r="M30" s="156"/>
      <c r="N30" s="343"/>
      <c r="O30" s="283">
        <v>362</v>
      </c>
      <c r="P30" s="284" t="s">
        <v>23</v>
      </c>
      <c r="Q30" s="285">
        <v>335</v>
      </c>
      <c r="R30" s="34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30"/>
      <c r="B31" s="286" t="s">
        <v>82</v>
      </c>
      <c r="C31" s="287">
        <v>138</v>
      </c>
      <c r="D31" s="242"/>
      <c r="E31" s="287">
        <v>139</v>
      </c>
      <c r="F31" s="288" t="s">
        <v>31</v>
      </c>
      <c r="G31" s="156"/>
      <c r="H31" s="289" t="s">
        <v>24</v>
      </c>
      <c r="I31" s="287">
        <v>180</v>
      </c>
      <c r="J31" s="242"/>
      <c r="K31" s="287">
        <v>172</v>
      </c>
      <c r="L31" s="288" t="s">
        <v>28</v>
      </c>
      <c r="M31" s="156"/>
      <c r="N31" s="289" t="s">
        <v>74</v>
      </c>
      <c r="O31" s="287">
        <v>159</v>
      </c>
      <c r="P31" s="244"/>
      <c r="Q31" s="287">
        <v>173</v>
      </c>
      <c r="R31" s="291" t="s">
        <v>26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30"/>
      <c r="B32" s="292" t="s">
        <v>37</v>
      </c>
      <c r="C32" s="293">
        <v>143</v>
      </c>
      <c r="D32" s="243"/>
      <c r="E32" s="293">
        <v>147</v>
      </c>
      <c r="F32" s="294" t="s">
        <v>55</v>
      </c>
      <c r="G32" s="164"/>
      <c r="H32" s="295" t="s">
        <v>56</v>
      </c>
      <c r="I32" s="293">
        <v>172</v>
      </c>
      <c r="J32" s="243"/>
      <c r="K32" s="293">
        <v>148</v>
      </c>
      <c r="L32" s="294" t="s">
        <v>58</v>
      </c>
      <c r="M32" s="164"/>
      <c r="N32" s="295" t="s">
        <v>83</v>
      </c>
      <c r="O32" s="293">
        <v>203</v>
      </c>
      <c r="P32" s="245"/>
      <c r="Q32" s="293">
        <v>162</v>
      </c>
      <c r="R32" s="296" t="s">
        <v>81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30" t="s">
        <v>12</v>
      </c>
      <c r="B34" s="341" t="s">
        <v>17</v>
      </c>
      <c r="C34" s="281">
        <v>3</v>
      </c>
      <c r="D34" s="224" t="s">
        <v>22</v>
      </c>
      <c r="E34" s="282">
        <v>1</v>
      </c>
      <c r="F34" s="342" t="s">
        <v>86</v>
      </c>
      <c r="G34" s="155"/>
      <c r="H34" s="343" t="s">
        <v>85</v>
      </c>
      <c r="I34" s="281">
        <v>1</v>
      </c>
      <c r="J34" s="224" t="s">
        <v>22</v>
      </c>
      <c r="K34" s="282">
        <v>3</v>
      </c>
      <c r="L34" s="344" t="s">
        <v>88</v>
      </c>
      <c r="M34" s="155"/>
      <c r="N34" s="343" t="s">
        <v>87</v>
      </c>
      <c r="O34" s="281">
        <v>3</v>
      </c>
      <c r="P34" s="224" t="s">
        <v>22</v>
      </c>
      <c r="Q34" s="282">
        <v>1</v>
      </c>
      <c r="R34" s="345" t="s">
        <v>84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30"/>
      <c r="B35" s="341"/>
      <c r="C35" s="283">
        <v>353</v>
      </c>
      <c r="D35" s="284" t="s">
        <v>23</v>
      </c>
      <c r="E35" s="285">
        <v>320</v>
      </c>
      <c r="F35" s="342"/>
      <c r="G35" s="156"/>
      <c r="H35" s="343"/>
      <c r="I35" s="283">
        <v>339</v>
      </c>
      <c r="J35" s="284" t="s">
        <v>23</v>
      </c>
      <c r="K35" s="285">
        <v>419</v>
      </c>
      <c r="L35" s="344"/>
      <c r="M35" s="156"/>
      <c r="N35" s="343"/>
      <c r="O35" s="283">
        <v>299</v>
      </c>
      <c r="P35" s="284" t="s">
        <v>23</v>
      </c>
      <c r="Q35" s="285">
        <v>281</v>
      </c>
      <c r="R35" s="34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30"/>
      <c r="B36" s="299" t="s">
        <v>27</v>
      </c>
      <c r="C36" s="287">
        <v>190</v>
      </c>
      <c r="D36" s="242"/>
      <c r="E36" s="287">
        <v>149</v>
      </c>
      <c r="F36" s="288" t="s">
        <v>28</v>
      </c>
      <c r="G36" s="156"/>
      <c r="H36" s="289" t="s">
        <v>38</v>
      </c>
      <c r="I36" s="287">
        <v>168</v>
      </c>
      <c r="J36" s="242"/>
      <c r="K36" s="287">
        <v>166</v>
      </c>
      <c r="L36" s="288" t="s">
        <v>24</v>
      </c>
      <c r="M36" s="156"/>
      <c r="N36" s="289" t="s">
        <v>26</v>
      </c>
      <c r="O36" s="287">
        <v>131</v>
      </c>
      <c r="P36" s="242"/>
      <c r="Q36" s="287">
        <v>148</v>
      </c>
      <c r="R36" s="291" t="s">
        <v>31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30"/>
      <c r="B37" s="292" t="s">
        <v>33</v>
      </c>
      <c r="C37" s="293">
        <v>163</v>
      </c>
      <c r="D37" s="243"/>
      <c r="E37" s="293">
        <v>171</v>
      </c>
      <c r="F37" s="294" t="s">
        <v>58</v>
      </c>
      <c r="G37" s="164"/>
      <c r="H37" s="295" t="s">
        <v>80</v>
      </c>
      <c r="I37" s="293">
        <v>171</v>
      </c>
      <c r="J37" s="243"/>
      <c r="K37" s="293">
        <v>253</v>
      </c>
      <c r="L37" s="294" t="s">
        <v>56</v>
      </c>
      <c r="M37" s="164"/>
      <c r="N37" s="295" t="s">
        <v>81</v>
      </c>
      <c r="O37" s="293">
        <v>168</v>
      </c>
      <c r="P37" s="243"/>
      <c r="Q37" s="293">
        <v>133</v>
      </c>
      <c r="R37" s="296" t="s">
        <v>55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30" t="s">
        <v>13</v>
      </c>
      <c r="B39" s="341" t="s">
        <v>89</v>
      </c>
      <c r="C39" s="281">
        <v>1</v>
      </c>
      <c r="D39" s="224" t="s">
        <v>22</v>
      </c>
      <c r="E39" s="282">
        <v>3</v>
      </c>
      <c r="F39" s="342" t="s">
        <v>88</v>
      </c>
      <c r="G39" s="155"/>
      <c r="H39" s="343" t="s">
        <v>86</v>
      </c>
      <c r="I39" s="281">
        <v>1</v>
      </c>
      <c r="J39" s="224" t="s">
        <v>22</v>
      </c>
      <c r="K39" s="282">
        <v>3</v>
      </c>
      <c r="L39" s="344" t="s">
        <v>90</v>
      </c>
      <c r="M39" s="155"/>
      <c r="N39" s="343" t="s">
        <v>17</v>
      </c>
      <c r="O39" s="281">
        <v>1</v>
      </c>
      <c r="P39" s="224" t="s">
        <v>22</v>
      </c>
      <c r="Q39" s="282">
        <v>3</v>
      </c>
      <c r="R39" s="345" t="s">
        <v>85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30"/>
      <c r="B40" s="341"/>
      <c r="C40" s="283">
        <v>309</v>
      </c>
      <c r="D40" s="284" t="s">
        <v>23</v>
      </c>
      <c r="E40" s="285">
        <v>345</v>
      </c>
      <c r="F40" s="342"/>
      <c r="G40" s="156"/>
      <c r="H40" s="343"/>
      <c r="I40" s="283">
        <v>326</v>
      </c>
      <c r="J40" s="284" t="s">
        <v>23</v>
      </c>
      <c r="K40" s="285">
        <v>341</v>
      </c>
      <c r="L40" s="344"/>
      <c r="M40" s="156"/>
      <c r="N40" s="343"/>
      <c r="O40" s="283">
        <v>300</v>
      </c>
      <c r="P40" s="284" t="s">
        <v>23</v>
      </c>
      <c r="Q40" s="285">
        <v>306</v>
      </c>
      <c r="R40" s="34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30"/>
      <c r="B41" s="286" t="s">
        <v>74</v>
      </c>
      <c r="C41" s="287">
        <v>147</v>
      </c>
      <c r="D41" s="242"/>
      <c r="E41" s="287">
        <v>189</v>
      </c>
      <c r="F41" s="288" t="s">
        <v>24</v>
      </c>
      <c r="G41" s="156"/>
      <c r="H41" s="289" t="s">
        <v>28</v>
      </c>
      <c r="I41" s="287">
        <v>138</v>
      </c>
      <c r="J41" s="242"/>
      <c r="K41" s="287">
        <v>192</v>
      </c>
      <c r="L41" s="288" t="s">
        <v>82</v>
      </c>
      <c r="M41" s="156"/>
      <c r="N41" s="290" t="s">
        <v>27</v>
      </c>
      <c r="O41" s="287">
        <v>137</v>
      </c>
      <c r="P41" s="242"/>
      <c r="Q41" s="287">
        <v>165</v>
      </c>
      <c r="R41" s="291" t="s">
        <v>38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30"/>
      <c r="B42" s="292" t="s">
        <v>83</v>
      </c>
      <c r="C42" s="293">
        <v>162</v>
      </c>
      <c r="D42" s="243"/>
      <c r="E42" s="293">
        <v>156</v>
      </c>
      <c r="F42" s="294" t="s">
        <v>56</v>
      </c>
      <c r="G42" s="164"/>
      <c r="H42" s="295" t="s">
        <v>58</v>
      </c>
      <c r="I42" s="293">
        <v>188</v>
      </c>
      <c r="J42" s="243"/>
      <c r="K42" s="293">
        <v>149</v>
      </c>
      <c r="L42" s="294" t="s">
        <v>37</v>
      </c>
      <c r="M42" s="164"/>
      <c r="N42" s="295" t="s">
        <v>33</v>
      </c>
      <c r="O42" s="293">
        <v>163</v>
      </c>
      <c r="P42" s="243"/>
      <c r="Q42" s="293">
        <v>141</v>
      </c>
      <c r="R42" s="296" t="s">
        <v>80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30" t="s">
        <v>42</v>
      </c>
      <c r="B44" s="341" t="s">
        <v>88</v>
      </c>
      <c r="C44" s="281">
        <v>0</v>
      </c>
      <c r="D44" s="224" t="s">
        <v>22</v>
      </c>
      <c r="E44" s="282">
        <v>4</v>
      </c>
      <c r="F44" s="342" t="s">
        <v>87</v>
      </c>
      <c r="G44" s="155"/>
      <c r="H44" s="343" t="s">
        <v>89</v>
      </c>
      <c r="I44" s="281">
        <v>4</v>
      </c>
      <c r="J44" s="224" t="s">
        <v>22</v>
      </c>
      <c r="K44" s="282">
        <v>0</v>
      </c>
      <c r="L44" s="344" t="s">
        <v>17</v>
      </c>
      <c r="M44" s="155"/>
      <c r="N44" s="343" t="s">
        <v>86</v>
      </c>
      <c r="O44" s="281">
        <v>4</v>
      </c>
      <c r="P44" s="224" t="s">
        <v>22</v>
      </c>
      <c r="Q44" s="282">
        <v>0</v>
      </c>
      <c r="R44" s="345" t="s">
        <v>84</v>
      </c>
      <c r="S44" s="27"/>
    </row>
    <row r="45" spans="1:33" ht="30" customHeight="1">
      <c r="A45" s="330"/>
      <c r="B45" s="341"/>
      <c r="C45" s="283">
        <v>295</v>
      </c>
      <c r="D45" s="284" t="s">
        <v>23</v>
      </c>
      <c r="E45" s="285">
        <v>336</v>
      </c>
      <c r="F45" s="342"/>
      <c r="G45" s="156"/>
      <c r="H45" s="343"/>
      <c r="I45" s="283">
        <v>355</v>
      </c>
      <c r="J45" s="284" t="s">
        <v>23</v>
      </c>
      <c r="K45" s="285">
        <v>327</v>
      </c>
      <c r="L45" s="344"/>
      <c r="M45" s="156"/>
      <c r="N45" s="343"/>
      <c r="O45" s="283">
        <v>336</v>
      </c>
      <c r="P45" s="284" t="s">
        <v>23</v>
      </c>
      <c r="Q45" s="285">
        <v>281</v>
      </c>
      <c r="R45" s="345"/>
      <c r="S45" s="27"/>
    </row>
    <row r="46" spans="1:33" ht="25.15" customHeight="1">
      <c r="A46" s="330"/>
      <c r="B46" s="286" t="s">
        <v>24</v>
      </c>
      <c r="C46" s="287">
        <v>127</v>
      </c>
      <c r="D46" s="242"/>
      <c r="E46" s="287">
        <v>162</v>
      </c>
      <c r="F46" s="294" t="s">
        <v>26</v>
      </c>
      <c r="G46" s="156"/>
      <c r="H46" s="289" t="s">
        <v>74</v>
      </c>
      <c r="I46" s="287">
        <v>181</v>
      </c>
      <c r="J46" s="242"/>
      <c r="K46" s="287">
        <v>160</v>
      </c>
      <c r="L46" s="297" t="s">
        <v>27</v>
      </c>
      <c r="M46" s="156"/>
      <c r="N46" s="289" t="s">
        <v>28</v>
      </c>
      <c r="O46" s="287">
        <v>167</v>
      </c>
      <c r="P46" s="242"/>
      <c r="Q46" s="287">
        <v>133</v>
      </c>
      <c r="R46" s="291" t="s">
        <v>55</v>
      </c>
      <c r="S46" s="27"/>
    </row>
    <row r="47" spans="1:33" ht="25.15" customHeight="1">
      <c r="A47" s="330"/>
      <c r="B47" s="292" t="s">
        <v>56</v>
      </c>
      <c r="C47" s="293">
        <v>168</v>
      </c>
      <c r="D47" s="243"/>
      <c r="E47" s="293">
        <v>174</v>
      </c>
      <c r="F47" s="294" t="s">
        <v>81</v>
      </c>
      <c r="G47" s="164"/>
      <c r="H47" s="295" t="s">
        <v>83</v>
      </c>
      <c r="I47" s="293">
        <v>174</v>
      </c>
      <c r="J47" s="243"/>
      <c r="K47" s="293">
        <v>167</v>
      </c>
      <c r="L47" s="294" t="s">
        <v>33</v>
      </c>
      <c r="M47" s="164"/>
      <c r="N47" s="295" t="s">
        <v>58</v>
      </c>
      <c r="O47" s="293">
        <v>169</v>
      </c>
      <c r="P47" s="243"/>
      <c r="Q47" s="293">
        <v>148</v>
      </c>
      <c r="R47" s="296" t="s">
        <v>31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30" t="s">
        <v>43</v>
      </c>
      <c r="B49" s="168"/>
      <c r="C49" s="223">
        <v>0</v>
      </c>
      <c r="D49" s="248" t="s">
        <v>22</v>
      </c>
      <c r="E49" s="282">
        <v>0</v>
      </c>
      <c r="F49" s="170"/>
      <c r="G49" s="171"/>
      <c r="H49" s="172"/>
      <c r="I49" s="223">
        <v>0</v>
      </c>
      <c r="J49" s="248" t="s">
        <v>22</v>
      </c>
      <c r="K49" s="282">
        <v>0</v>
      </c>
      <c r="L49" s="173"/>
      <c r="M49" s="155"/>
      <c r="N49" s="343" t="s">
        <v>85</v>
      </c>
      <c r="O49" s="281">
        <v>4</v>
      </c>
      <c r="P49" s="224" t="s">
        <v>22</v>
      </c>
      <c r="Q49" s="282">
        <v>0</v>
      </c>
      <c r="R49" s="344" t="s">
        <v>90</v>
      </c>
      <c r="S49" s="27"/>
    </row>
    <row r="50" spans="1:41" ht="30" customHeight="1">
      <c r="A50" s="330"/>
      <c r="B50" s="174"/>
      <c r="C50" s="252" t="s">
        <v>70</v>
      </c>
      <c r="D50" s="284" t="s">
        <v>23</v>
      </c>
      <c r="E50" s="252" t="s">
        <v>70</v>
      </c>
      <c r="F50" s="58"/>
      <c r="G50" s="175"/>
      <c r="H50" s="55"/>
      <c r="I50" s="252" t="s">
        <v>70</v>
      </c>
      <c r="J50" s="284" t="s">
        <v>23</v>
      </c>
      <c r="K50" s="252" t="s">
        <v>70</v>
      </c>
      <c r="L50" s="59"/>
      <c r="M50" s="156"/>
      <c r="N50" s="343"/>
      <c r="O50" s="225">
        <v>338</v>
      </c>
      <c r="P50" s="284" t="s">
        <v>23</v>
      </c>
      <c r="Q50" s="225">
        <v>297</v>
      </c>
      <c r="R50" s="344"/>
      <c r="S50" s="27"/>
    </row>
    <row r="51" spans="1:41" ht="25.15" customHeight="1">
      <c r="A51" s="330"/>
      <c r="B51" s="300"/>
      <c r="C51" s="301"/>
      <c r="D51" s="257"/>
      <c r="E51" s="302"/>
      <c r="F51" s="64"/>
      <c r="G51" s="175"/>
      <c r="H51" s="60"/>
      <c r="I51" s="301"/>
      <c r="J51" s="257"/>
      <c r="K51" s="301"/>
      <c r="L51" s="65"/>
      <c r="M51" s="156"/>
      <c r="N51" s="289" t="s">
        <v>38</v>
      </c>
      <c r="O51" s="287">
        <v>175</v>
      </c>
      <c r="P51" s="242"/>
      <c r="Q51" s="287">
        <v>167</v>
      </c>
      <c r="R51" s="288" t="s">
        <v>82</v>
      </c>
      <c r="S51" s="27"/>
    </row>
    <row r="52" spans="1:41" ht="25.15" customHeight="1">
      <c r="A52" s="330"/>
      <c r="B52" s="303"/>
      <c r="C52" s="304"/>
      <c r="D52" s="265"/>
      <c r="E52" s="305"/>
      <c r="F52" s="181"/>
      <c r="G52" s="182"/>
      <c r="H52" s="183"/>
      <c r="I52" s="304"/>
      <c r="J52" s="265"/>
      <c r="K52" s="304"/>
      <c r="L52" s="184"/>
      <c r="M52" s="164"/>
      <c r="N52" s="295" t="s">
        <v>80</v>
      </c>
      <c r="O52" s="293">
        <v>163</v>
      </c>
      <c r="P52" s="243"/>
      <c r="Q52" s="293">
        <v>130</v>
      </c>
      <c r="R52" s="294" t="s">
        <v>37</v>
      </c>
      <c r="S52" s="27"/>
      <c r="AL52" s="270"/>
      <c r="AM52" s="271"/>
      <c r="AN52" s="271"/>
      <c r="AO52" s="270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323" t="s">
        <v>0</v>
      </c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4" t="s">
        <v>1</v>
      </c>
      <c r="AL56" s="321" t="s">
        <v>2</v>
      </c>
      <c r="AM56" s="324" t="s">
        <v>3</v>
      </c>
      <c r="AN56" s="321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4"/>
      <c r="AL57" s="321"/>
      <c r="AM57" s="324"/>
      <c r="AN57" s="321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324"/>
      <c r="AL58" s="321"/>
      <c r="AM58" s="324"/>
      <c r="AN58" s="321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86" t="s">
        <v>89</v>
      </c>
      <c r="V60" s="315"/>
      <c r="W60" s="189">
        <v>336</v>
      </c>
      <c r="X60" s="189">
        <v>311</v>
      </c>
      <c r="Y60" s="189">
        <v>378</v>
      </c>
      <c r="Z60" s="189">
        <v>314</v>
      </c>
      <c r="AA60" s="189">
        <v>362</v>
      </c>
      <c r="AB60" s="272"/>
      <c r="AC60" s="189">
        <v>309</v>
      </c>
      <c r="AD60" s="189">
        <v>355</v>
      </c>
      <c r="AE60" s="273"/>
      <c r="AF60" s="318"/>
      <c r="AG60" s="318"/>
      <c r="AH60" s="318"/>
      <c r="AI60" s="318"/>
      <c r="AJ60" s="320"/>
      <c r="AK60" s="192">
        <v>2365</v>
      </c>
      <c r="AL60" s="193">
        <v>337.85714285714283</v>
      </c>
      <c r="AM60" s="194">
        <v>20</v>
      </c>
      <c r="AN60" s="195">
        <v>1</v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96" t="s">
        <v>88</v>
      </c>
      <c r="V61" s="207">
        <v>391</v>
      </c>
      <c r="W61" s="274"/>
      <c r="X61" s="198">
        <v>374</v>
      </c>
      <c r="Y61" s="198">
        <v>317</v>
      </c>
      <c r="Z61" s="274"/>
      <c r="AA61" s="198">
        <v>352</v>
      </c>
      <c r="AB61" s="198">
        <v>419</v>
      </c>
      <c r="AC61" s="198">
        <v>345</v>
      </c>
      <c r="AD61" s="198">
        <v>295</v>
      </c>
      <c r="AE61" s="276"/>
      <c r="AF61" s="89"/>
      <c r="AG61" s="89"/>
      <c r="AH61" s="89"/>
      <c r="AI61" s="89"/>
      <c r="AJ61" s="90"/>
      <c r="AK61" s="203">
        <v>2493</v>
      </c>
      <c r="AL61" s="204">
        <v>356.14285714285717</v>
      </c>
      <c r="AM61" s="205">
        <v>19</v>
      </c>
      <c r="AN61" s="195">
        <v>2</v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06" t="s">
        <v>85</v>
      </c>
      <c r="V62" s="207">
        <v>254</v>
      </c>
      <c r="W62" s="198">
        <v>322</v>
      </c>
      <c r="X62" s="198">
        <v>331</v>
      </c>
      <c r="Y62" s="274"/>
      <c r="Z62" s="198">
        <v>316</v>
      </c>
      <c r="AA62" s="274"/>
      <c r="AB62" s="198">
        <v>339</v>
      </c>
      <c r="AC62" s="198">
        <v>306</v>
      </c>
      <c r="AD62" s="274"/>
      <c r="AE62" s="275">
        <v>338</v>
      </c>
      <c r="AF62" s="89"/>
      <c r="AG62" s="89"/>
      <c r="AH62" s="89"/>
      <c r="AI62" s="89"/>
      <c r="AJ62" s="90"/>
      <c r="AK62" s="203">
        <v>2206</v>
      </c>
      <c r="AL62" s="204">
        <v>315.14285714285717</v>
      </c>
      <c r="AM62" s="205">
        <v>16</v>
      </c>
      <c r="AN62" s="195">
        <v>3</v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06" t="s">
        <v>17</v>
      </c>
      <c r="V63" s="207">
        <v>274</v>
      </c>
      <c r="W63" s="198">
        <v>318</v>
      </c>
      <c r="X63" s="274"/>
      <c r="Y63" s="198">
        <v>361</v>
      </c>
      <c r="Z63" s="198">
        <v>331</v>
      </c>
      <c r="AA63" s="274"/>
      <c r="AB63" s="198">
        <v>353</v>
      </c>
      <c r="AC63" s="198">
        <v>300</v>
      </c>
      <c r="AD63" s="198">
        <v>327</v>
      </c>
      <c r="AE63" s="276"/>
      <c r="AF63" s="89"/>
      <c r="AG63" s="89"/>
      <c r="AH63" s="89"/>
      <c r="AI63" s="89"/>
      <c r="AJ63" s="90"/>
      <c r="AK63" s="203">
        <v>2264</v>
      </c>
      <c r="AL63" s="204">
        <v>323.42857142857144</v>
      </c>
      <c r="AM63" s="205">
        <v>13</v>
      </c>
      <c r="AN63" s="195">
        <v>4</v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06" t="s">
        <v>86</v>
      </c>
      <c r="V64" s="207">
        <v>347</v>
      </c>
      <c r="W64" s="198">
        <v>420</v>
      </c>
      <c r="X64" s="274"/>
      <c r="Y64" s="198">
        <v>351</v>
      </c>
      <c r="Z64" s="274"/>
      <c r="AA64" s="198">
        <v>320</v>
      </c>
      <c r="AB64" s="198">
        <v>320</v>
      </c>
      <c r="AC64" s="198">
        <v>326</v>
      </c>
      <c r="AD64" s="198">
        <v>336</v>
      </c>
      <c r="AE64" s="276"/>
      <c r="AF64" s="89"/>
      <c r="AG64" s="89"/>
      <c r="AH64" s="89"/>
      <c r="AI64" s="89"/>
      <c r="AJ64" s="90"/>
      <c r="AK64" s="203">
        <v>2420</v>
      </c>
      <c r="AL64" s="204">
        <v>345.71428571428572</v>
      </c>
      <c r="AM64" s="205">
        <v>12</v>
      </c>
      <c r="AN64" s="195">
        <v>5</v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09" t="s">
        <v>90</v>
      </c>
      <c r="V65" s="277"/>
      <c r="W65" s="198">
        <v>305</v>
      </c>
      <c r="X65" s="198">
        <v>399</v>
      </c>
      <c r="Y65" s="198">
        <v>364</v>
      </c>
      <c r="Z65" s="198">
        <v>345</v>
      </c>
      <c r="AA65" s="198">
        <v>281</v>
      </c>
      <c r="AB65" s="274"/>
      <c r="AC65" s="198">
        <v>341</v>
      </c>
      <c r="AD65" s="274"/>
      <c r="AE65" s="275">
        <v>297</v>
      </c>
      <c r="AF65" s="89"/>
      <c r="AG65" s="89"/>
      <c r="AH65" s="89"/>
      <c r="AI65" s="89"/>
      <c r="AJ65" s="90"/>
      <c r="AK65" s="203">
        <v>2332</v>
      </c>
      <c r="AL65" s="204">
        <v>333.14285714285717</v>
      </c>
      <c r="AM65" s="205">
        <v>12</v>
      </c>
      <c r="AN65" s="195">
        <v>5</v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11" t="s">
        <v>87</v>
      </c>
      <c r="V66" s="207">
        <v>347</v>
      </c>
      <c r="W66" s="198">
        <v>286</v>
      </c>
      <c r="X66" s="198">
        <v>278</v>
      </c>
      <c r="Y66" s="274"/>
      <c r="Z66" s="198">
        <v>331</v>
      </c>
      <c r="AA66" s="198">
        <v>335</v>
      </c>
      <c r="AB66" s="198">
        <v>299</v>
      </c>
      <c r="AC66" s="274"/>
      <c r="AD66" s="198">
        <v>336</v>
      </c>
      <c r="AE66" s="276"/>
      <c r="AF66" s="89"/>
      <c r="AG66" s="89"/>
      <c r="AH66" s="89"/>
      <c r="AI66" s="89"/>
      <c r="AJ66" s="90"/>
      <c r="AK66" s="213">
        <v>2212</v>
      </c>
      <c r="AL66" s="214">
        <v>316</v>
      </c>
      <c r="AM66" s="205">
        <v>11</v>
      </c>
      <c r="AN66" s="195">
        <v>7</v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15" t="s">
        <v>84</v>
      </c>
      <c r="V67" s="314">
        <v>330</v>
      </c>
      <c r="W67" s="279"/>
      <c r="X67" s="217">
        <v>272</v>
      </c>
      <c r="Y67" s="217">
        <v>294</v>
      </c>
      <c r="Z67" s="217">
        <v>271</v>
      </c>
      <c r="AA67" s="217">
        <v>286</v>
      </c>
      <c r="AB67" s="217">
        <v>281</v>
      </c>
      <c r="AC67" s="279"/>
      <c r="AD67" s="217">
        <v>281</v>
      </c>
      <c r="AE67" s="316"/>
      <c r="AF67" s="317"/>
      <c r="AG67" s="317"/>
      <c r="AH67" s="317"/>
      <c r="AI67" s="317"/>
      <c r="AJ67" s="319"/>
      <c r="AK67" s="220">
        <v>2015</v>
      </c>
      <c r="AL67" s="221">
        <v>287.85714285714283</v>
      </c>
      <c r="AM67" s="222">
        <v>9</v>
      </c>
      <c r="AN67" s="195">
        <v>8</v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sortState ref="U60:AN67">
    <sortCondition ref="AN60:AN67"/>
  </sortState>
  <mergeCells count="81">
    <mergeCell ref="B2:R2"/>
    <mergeCell ref="A4:A7"/>
    <mergeCell ref="B4:B5"/>
    <mergeCell ref="F4:F5"/>
    <mergeCell ref="H4:H5"/>
    <mergeCell ref="L4:L5"/>
    <mergeCell ref="N4:N5"/>
    <mergeCell ref="A9:A12"/>
    <mergeCell ref="B9:B10"/>
    <mergeCell ref="F9:F10"/>
    <mergeCell ref="H9:H10"/>
    <mergeCell ref="L9:L10"/>
    <mergeCell ref="N9:N10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F14:F15"/>
    <mergeCell ref="H14:H15"/>
    <mergeCell ref="L14:L15"/>
    <mergeCell ref="N14:N15"/>
    <mergeCell ref="R24:R25"/>
    <mergeCell ref="A29:A32"/>
    <mergeCell ref="B29:B30"/>
    <mergeCell ref="F29:F30"/>
    <mergeCell ref="H29:H30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U59:AN59"/>
    <mergeCell ref="AK56:AK58"/>
    <mergeCell ref="AL56:AL58"/>
    <mergeCell ref="AM56:AM58"/>
    <mergeCell ref="AN56:AN58"/>
    <mergeCell ref="R44:R45"/>
    <mergeCell ref="A49:A52"/>
    <mergeCell ref="N49:N50"/>
    <mergeCell ref="R49:R50"/>
    <mergeCell ref="U56:AJ57"/>
    <mergeCell ref="A44:A47"/>
    <mergeCell ref="B44:B45"/>
    <mergeCell ref="F44:F45"/>
    <mergeCell ref="H44:H45"/>
    <mergeCell ref="L44:L45"/>
    <mergeCell ref="N44:N45"/>
  </mergeCells>
  <phoneticPr fontId="33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AY77"/>
  <sheetViews>
    <sheetView zoomScale="60" zoomScaleNormal="75" zoomScaleSheetLayoutView="100" workbookViewId="0">
      <selection activeCell="N56" sqref="N56"/>
    </sheetView>
  </sheetViews>
  <sheetFormatPr defaultColWidth="8.5703125" defaultRowHeight="12.75"/>
  <cols>
    <col min="1" max="1" width="8.5703125" style="1" customWidth="1"/>
    <col min="2" max="2" width="22.7109375" style="1" customWidth="1"/>
    <col min="3" max="3" width="7.28515625" style="1" customWidth="1"/>
    <col min="4" max="4" width="5.7109375" style="1" customWidth="1"/>
    <col min="5" max="5" width="7.28515625" style="1" customWidth="1"/>
    <col min="6" max="6" width="22.7109375" style="1" customWidth="1"/>
    <col min="7" max="7" width="1.7109375" style="1" customWidth="1"/>
    <col min="8" max="8" width="22.7109375" style="1" customWidth="1"/>
    <col min="9" max="9" width="7.28515625" style="1" customWidth="1"/>
    <col min="10" max="10" width="5.7109375" style="1" customWidth="1"/>
    <col min="11" max="11" width="7.28515625" style="1" customWidth="1"/>
    <col min="12" max="12" width="22.7109375" style="1" customWidth="1"/>
    <col min="13" max="13" width="1.7109375" style="1" customWidth="1"/>
    <col min="14" max="14" width="22.7109375" style="1" customWidth="1"/>
    <col min="15" max="15" width="7.28515625" style="1" customWidth="1"/>
    <col min="16" max="16" width="5.7109375" style="1" customWidth="1"/>
    <col min="17" max="17" width="7.28515625" style="1" customWidth="1"/>
    <col min="18" max="18" width="22.7109375" style="1" customWidth="1"/>
    <col min="19" max="19" width="2.85546875" style="1" customWidth="1"/>
    <col min="20" max="20" width="2.5703125" style="1" customWidth="1"/>
    <col min="21" max="21" width="46.28515625" style="1" customWidth="1"/>
    <col min="22" max="31" width="10.7109375" style="1" customWidth="1"/>
    <col min="32" max="36" width="1.7109375" style="1" customWidth="1"/>
    <col min="37" max="37" width="16.85546875" style="1" customWidth="1"/>
    <col min="38" max="38" width="11.85546875" style="1" customWidth="1"/>
    <col min="39" max="39" width="16.28515625" style="1" customWidth="1"/>
    <col min="40" max="40" width="15.28515625" style="1" customWidth="1"/>
    <col min="41" max="41" width="25.7109375" style="1" customWidth="1"/>
    <col min="42" max="42" width="2.7109375" style="1" customWidth="1"/>
    <col min="43" max="43" width="25.7109375" style="1" customWidth="1"/>
    <col min="44" max="44" width="2.7109375" style="1" customWidth="1"/>
    <col min="45" max="45" width="25.7109375" style="1" customWidth="1"/>
    <col min="46" max="46" width="2.7109375" style="1" customWidth="1"/>
    <col min="47" max="47" width="25.7109375" style="1" customWidth="1"/>
    <col min="48" max="48" width="2.7109375" style="1" customWidth="1"/>
    <col min="49" max="49" width="25.7109375" style="1" customWidth="1"/>
    <col min="50" max="50" width="2.7109375" style="1" customWidth="1"/>
    <col min="51" max="51" width="25.7109375" style="1" customWidth="1"/>
    <col min="52" max="16384" width="8.5703125" style="1"/>
  </cols>
  <sheetData>
    <row r="1" spans="1:51" ht="87.6" customHeight="1"/>
    <row r="2" spans="1:51" ht="43.15" customHeight="1">
      <c r="A2" s="27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27"/>
      <c r="T2" s="27"/>
      <c r="U2" s="27"/>
      <c r="V2" s="27"/>
      <c r="W2" s="27"/>
      <c r="X2" s="27"/>
      <c r="Y2" s="27"/>
    </row>
    <row r="3" spans="1:51" ht="20.10000000000000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</row>
    <row r="4" spans="1:51" ht="30" customHeight="1">
      <c r="A4" s="330" t="s">
        <v>6</v>
      </c>
      <c r="B4" s="341" t="str">
        <f>'6.HD-los 8'!B14</f>
        <v>Kutač Vladimir+Borák Pavel</v>
      </c>
      <c r="C4" s="281">
        <f>IF(COUNT(C5)=1,IF(C5=E5,1,IF(C5&gt;E5,2,0)),0)+IF(C6&gt;E6,1,0)+IF(C7&gt;E7,1,0)+IF(C6=0,0,IF(C6=E6,0.5,0))+IF(C7=0,0,IF(C7=E7,0.5,0))</f>
        <v>0</v>
      </c>
      <c r="D4" s="224" t="s">
        <v>22</v>
      </c>
      <c r="E4" s="282">
        <f>IF(COUNT(E5)=1,IF(E5=C5,1,IF(E5&gt;C5,2,0)),0)+IF(E6&gt;C6,1,0)+IF(E7&gt;C7,1,0)+IF(E6=0,0,IF(E6=C6,0.5,0))+IF(E7=0,0,IF(E7=C7,0.5,0))</f>
        <v>0</v>
      </c>
      <c r="F4" s="342" t="str">
        <f>'6.HD-los 8'!D14</f>
        <v>Rozmarín Milan+Schindler Radek</v>
      </c>
      <c r="G4" s="155"/>
      <c r="H4" s="343" t="str">
        <f>'6.HD-los 8'!F14</f>
        <v>Kotrla Ondra+Plašil Milan</v>
      </c>
      <c r="I4" s="281">
        <f>IF(COUNT(I5)=1,IF(I5=K5,1,IF(I5&gt;K5,2,0)),0)+IF(I6&gt;K6,1,0)+IF(I7&gt;K7,1,0)+IF(I6=0,0,IF(I6=K6,0.5,0))+IF(I7=0,0,IF(I7=K7,0.5,0))</f>
        <v>0</v>
      </c>
      <c r="J4" s="224" t="s">
        <v>22</v>
      </c>
      <c r="K4" s="282">
        <f>IF(COUNT(K5)=1,IF(K5=I5,1,IF(K5&gt;I5,2,0)),0)+IF(K6&gt;I6,1,0)+IF(K7&gt;I7,1,0)+IF(K6=0,0,IF(K6=I6,0.5,0))+IF(K7=0,0,IF(K7=I7,0.5,0))</f>
        <v>0</v>
      </c>
      <c r="L4" s="344" t="str">
        <f>'6.HD-los 8'!H14</f>
        <v>Michalcsak Silvester+Kaplan Milan</v>
      </c>
      <c r="M4" s="155"/>
      <c r="N4" s="343" t="str">
        <f>'6.HD-los 8'!J14</f>
        <v>Bohačík Milan+Mihulka Josef</v>
      </c>
      <c r="O4" s="281">
        <f>IF(COUNT(O5)=1,IF(O5=Q5,1,IF(O5&gt;Q5,2,0)),0)+IF(O6&gt;Q6,1,0)+IF(O7&gt;Q7,1,0)+IF(O6=0,0,IF(O6=Q6,0.5,0))+IF(O7=0,0,IF(O7=Q7,0.5,0))</f>
        <v>0</v>
      </c>
      <c r="P4" s="224" t="s">
        <v>22</v>
      </c>
      <c r="Q4" s="282">
        <f>IF(COUNT(Q5)=1,IF(Q5=O5,1,IF(Q5&gt;O5,2,0)),0)+IF(Q6&gt;O6,1,0)+IF(Q7&gt;O7,1,0)+IF(Q6=0,0,IF(Q6=O6,0.5,0))+IF(Q7=0,0,IF(Q7=O7,0.5,0))</f>
        <v>0</v>
      </c>
      <c r="R4" s="345" t="str">
        <f>'6.HD-los 8'!L14</f>
        <v>Kružberský Ladislav+Filip Ladislav</v>
      </c>
      <c r="S4" s="27"/>
      <c r="T4" s="27"/>
      <c r="U4" s="27"/>
      <c r="V4" s="27"/>
      <c r="W4" s="27"/>
      <c r="X4" s="27"/>
      <c r="Y4" s="27"/>
      <c r="AB4" s="31"/>
      <c r="AC4" s="31"/>
      <c r="AD4" s="31"/>
      <c r="AE4" s="31"/>
      <c r="AF4" s="31"/>
      <c r="AG4" s="31"/>
      <c r="AH4" s="31"/>
      <c r="AI4" s="31"/>
      <c r="AK4" s="118">
        <v>1</v>
      </c>
      <c r="AL4" s="119"/>
      <c r="AM4" s="118">
        <v>2</v>
      </c>
      <c r="AN4" s="119"/>
      <c r="AO4" s="118">
        <v>3</v>
      </c>
      <c r="AP4" s="119"/>
      <c r="AQ4" s="118">
        <v>4</v>
      </c>
      <c r="AR4" s="119"/>
      <c r="AS4" s="118">
        <v>5</v>
      </c>
      <c r="AT4" s="119"/>
      <c r="AU4" s="118">
        <v>6</v>
      </c>
      <c r="AV4" s="119"/>
      <c r="AW4" s="118">
        <v>7</v>
      </c>
      <c r="AX4" s="119"/>
      <c r="AY4" s="118">
        <v>8</v>
      </c>
    </row>
    <row r="5" spans="1:51" ht="30" customHeight="1">
      <c r="A5" s="330"/>
      <c r="B5" s="341"/>
      <c r="C5" s="283" t="str">
        <f>IF(SUM(C6:C7)=0,"",SUM(C6:C7))</f>
        <v/>
      </c>
      <c r="D5" s="284" t="s">
        <v>23</v>
      </c>
      <c r="E5" s="285" t="str">
        <f>IF(SUM(E6:E7)=0,"",SUM(E6:E7))</f>
        <v/>
      </c>
      <c r="F5" s="342"/>
      <c r="G5" s="156"/>
      <c r="H5" s="343"/>
      <c r="I5" s="283" t="str">
        <f>IF(SUM(I6:I7)=0,"",SUM(I6:I7))</f>
        <v/>
      </c>
      <c r="J5" s="284" t="s">
        <v>23</v>
      </c>
      <c r="K5" s="285" t="str">
        <f>IF(SUM(K6:K7)=0,"",SUM(K6:K7))</f>
        <v/>
      </c>
      <c r="L5" s="344"/>
      <c r="M5" s="156"/>
      <c r="N5" s="343"/>
      <c r="O5" s="283" t="str">
        <f>IF(SUM(O6:O7)=0,"",SUM(O6:O7))</f>
        <v/>
      </c>
      <c r="P5" s="284" t="s">
        <v>23</v>
      </c>
      <c r="Q5" s="285" t="str">
        <f>IF(SUM(Q6:Q7)=0,"",SUM(Q6:Q7))</f>
        <v/>
      </c>
      <c r="R5" s="345"/>
      <c r="T5" s="27"/>
      <c r="U5" s="27"/>
      <c r="V5" s="27"/>
      <c r="W5" s="27"/>
      <c r="X5" s="27"/>
      <c r="Y5" s="27"/>
      <c r="AK5" s="336" t="str">
        <f>CONCATENATE(AK7,"+",AK8)</f>
        <v>Kutač Vladimír+Borák Pavel</v>
      </c>
      <c r="AM5" s="336" t="str">
        <f>CONCATENATE(AM7,"+",AM8)</f>
        <v>Rozmarín Milan+Schindler Radek</v>
      </c>
      <c r="AO5" s="336" t="str">
        <f>CONCATENATE(AO7,"+",AO8)</f>
        <v>Kotrla Ondra+Plašil Tomáš</v>
      </c>
      <c r="AP5" s="120"/>
      <c r="AQ5" s="336" t="str">
        <f>CONCATENATE(AQ7,"+",AQ8)</f>
        <v>Michalcsak Silvester+Kaplan Milan</v>
      </c>
      <c r="AR5" s="120"/>
      <c r="AS5" s="336" t="str">
        <f>CONCATENATE(AS7,"+",AS8)</f>
        <v>Kružberský Ladislav+Filip Ladislav</v>
      </c>
      <c r="AT5" s="120"/>
      <c r="AU5" s="336" t="str">
        <f>CONCATENATE(AU7,"+",AU8)</f>
        <v>Bohačík Milan+Mihulka Josef</v>
      </c>
      <c r="AV5" s="120"/>
      <c r="AW5" s="336" t="str">
        <f>CONCATENATE(AW7,"+",AW8)</f>
        <v>Štrasser Jan+Exnar Aleš</v>
      </c>
      <c r="AX5" s="120"/>
      <c r="AY5" s="336" t="str">
        <f>CONCATENATE(AY7,"+",AY8)</f>
        <v>Muller Vladimír+Pazděra Jaroslav</v>
      </c>
    </row>
    <row r="6" spans="1:51" ht="25.15" customHeight="1" thickTop="1" thickBot="1">
      <c r="A6" s="330"/>
      <c r="B6" s="286" t="s">
        <v>37</v>
      </c>
      <c r="C6" s="287"/>
      <c r="D6" s="36"/>
      <c r="E6" s="287"/>
      <c r="F6" s="288" t="s">
        <v>28</v>
      </c>
      <c r="G6" s="156"/>
      <c r="H6" s="289" t="s">
        <v>41</v>
      </c>
      <c r="I6" s="287"/>
      <c r="J6" s="229"/>
      <c r="K6" s="287"/>
      <c r="L6" s="288" t="s">
        <v>39</v>
      </c>
      <c r="M6" s="156"/>
      <c r="N6" s="290" t="s">
        <v>30</v>
      </c>
      <c r="O6" s="287"/>
      <c r="P6" s="36"/>
      <c r="Q6" s="287"/>
      <c r="R6" s="291" t="s">
        <v>27</v>
      </c>
      <c r="T6" s="27"/>
      <c r="U6" s="27"/>
      <c r="V6" s="27"/>
      <c r="W6" s="27"/>
      <c r="X6" s="27"/>
      <c r="Y6" s="27"/>
      <c r="AK6" s="336"/>
      <c r="AM6" s="336"/>
      <c r="AO6" s="336"/>
      <c r="AP6" s="120"/>
      <c r="AQ6" s="336"/>
      <c r="AR6" s="120"/>
      <c r="AS6" s="336"/>
      <c r="AT6" s="120"/>
      <c r="AU6" s="336"/>
      <c r="AV6" s="120"/>
      <c r="AW6" s="336"/>
      <c r="AX6" s="120"/>
      <c r="AY6" s="336"/>
    </row>
    <row r="7" spans="1:51" ht="25.15" customHeight="1" thickTop="1" thickBot="1">
      <c r="A7" s="330"/>
      <c r="B7" s="292" t="s">
        <v>40</v>
      </c>
      <c r="C7" s="293"/>
      <c r="D7" s="162"/>
      <c r="E7" s="293"/>
      <c r="F7" s="294" t="s">
        <v>34</v>
      </c>
      <c r="G7" s="164"/>
      <c r="H7" s="295" t="s">
        <v>38</v>
      </c>
      <c r="I7" s="293"/>
      <c r="J7" s="162"/>
      <c r="K7" s="293"/>
      <c r="L7" s="294" t="s">
        <v>31</v>
      </c>
      <c r="M7" s="164"/>
      <c r="N7" s="295" t="s">
        <v>24</v>
      </c>
      <c r="O7" s="293"/>
      <c r="P7" s="162"/>
      <c r="Q7" s="293"/>
      <c r="R7" s="296" t="s">
        <v>33</v>
      </c>
      <c r="S7" s="27"/>
      <c r="T7" s="27"/>
      <c r="U7" s="27"/>
      <c r="V7" s="27"/>
      <c r="W7" s="27"/>
      <c r="X7" s="27"/>
      <c r="Y7" s="27"/>
      <c r="AK7" s="121" t="s">
        <v>37</v>
      </c>
      <c r="AL7" s="234"/>
      <c r="AM7" s="121" t="s">
        <v>28</v>
      </c>
      <c r="AN7" s="234"/>
      <c r="AO7" s="121" t="s">
        <v>41</v>
      </c>
      <c r="AP7" s="235"/>
      <c r="AQ7" s="237" t="s">
        <v>39</v>
      </c>
      <c r="AR7" s="235"/>
      <c r="AS7" s="121" t="s">
        <v>27</v>
      </c>
      <c r="AT7" s="235"/>
      <c r="AU7" s="121" t="s">
        <v>30</v>
      </c>
      <c r="AV7" s="235"/>
      <c r="AW7" s="237" t="s">
        <v>32</v>
      </c>
      <c r="AX7" s="235"/>
      <c r="AY7" s="121" t="s">
        <v>74</v>
      </c>
    </row>
    <row r="8" spans="1:51" ht="16.899999999999999" customHeight="1" thickBot="1">
      <c r="A8" s="39"/>
      <c r="B8" s="28"/>
      <c r="C8" s="28"/>
      <c r="D8" s="28"/>
      <c r="E8" s="28"/>
      <c r="F8" s="40"/>
      <c r="G8" s="28"/>
      <c r="H8" s="28"/>
      <c r="I8" s="41"/>
      <c r="J8" s="28"/>
      <c r="K8" s="28"/>
      <c r="L8" s="42"/>
      <c r="M8" s="28"/>
      <c r="N8" s="28"/>
      <c r="O8" s="28"/>
      <c r="P8" s="28"/>
      <c r="Q8" s="28"/>
      <c r="R8" s="42"/>
      <c r="S8" s="27"/>
      <c r="T8" s="27"/>
      <c r="U8" s="27"/>
      <c r="V8" s="27"/>
      <c r="W8" s="27"/>
      <c r="X8" s="27"/>
      <c r="Y8" s="27"/>
      <c r="AK8" s="121" t="s">
        <v>40</v>
      </c>
      <c r="AL8" s="234"/>
      <c r="AM8" s="121" t="s">
        <v>34</v>
      </c>
      <c r="AN8" s="234"/>
      <c r="AO8" s="121" t="s">
        <v>38</v>
      </c>
      <c r="AP8" s="235"/>
      <c r="AQ8" s="238" t="s">
        <v>31</v>
      </c>
      <c r="AR8" s="235"/>
      <c r="AS8" s="121" t="s">
        <v>33</v>
      </c>
      <c r="AT8" s="235"/>
      <c r="AU8" s="121" t="s">
        <v>24</v>
      </c>
      <c r="AV8" s="235"/>
      <c r="AW8" s="238" t="s">
        <v>26</v>
      </c>
      <c r="AX8" s="235"/>
      <c r="AY8" s="121" t="s">
        <v>35</v>
      </c>
    </row>
    <row r="9" spans="1:51" ht="30" customHeight="1" thickBot="1">
      <c r="A9" s="330" t="s">
        <v>7</v>
      </c>
      <c r="B9" s="341" t="str">
        <f>'6.HD-los 8'!B15</f>
        <v>Michalcsak Silvester+Kaplan Milan</v>
      </c>
      <c r="C9" s="281">
        <f>IF(COUNT(C10)=1,IF(C10=E10,1,IF(C10&gt;E10,2,0)),0)+IF(C11&gt;E11,1,0)+IF(C12&gt;E12,1,0)+IF(C11=0,0,IF(C11=E11,0.5,0))+IF(C12=0,0,IF(C12=E12,0.5,0))</f>
        <v>0</v>
      </c>
      <c r="D9" s="224" t="s">
        <v>22</v>
      </c>
      <c r="E9" s="282">
        <f>IF(COUNT(E10)=1,IF(E10=C10,1,IF(E10&gt;C10,2,0)),0)+IF(E11&gt;C11,1,0)+IF(E12&gt;C12,1,0)+IF(E11=0,0,IF(E11=C11,0.5,0))+IF(E12=0,0,IF(E12=C12,0.5,0))</f>
        <v>0</v>
      </c>
      <c r="F9" s="342" t="str">
        <f>'6.HD-los 8'!D15</f>
        <v>Bohačík Milan+Mihulka Josef</v>
      </c>
      <c r="G9" s="155"/>
      <c r="H9" s="343" t="str">
        <f>'6.HD-los 8'!F15</f>
        <v>Müller Vladimir+Pazděra Jaroslav</v>
      </c>
      <c r="I9" s="281">
        <f>IF(COUNT(I10)=1,IF(I10=K10,1,IF(I10&gt;K10,2,0)),0)+IF(I11&gt;K11,1,0)+IF(I12&gt;K12,1,0)+IF(I11=0,0,IF(I11=K11,0.5,0))+IF(I12=0,0,IF(I12=K12,0.5,0))</f>
        <v>0</v>
      </c>
      <c r="J9" s="224" t="s">
        <v>22</v>
      </c>
      <c r="K9" s="282">
        <f>IF(COUNT(K10)=1,IF(K10=I10,1,IF(K10&gt;I10,2,0)),0)+IF(K11&gt;I11,1,0)+IF(K12&gt;I12,1,0)+IF(K11=0,0,IF(K11=I11,0.5,0))+IF(K12=0,0,IF(K12=I12,0.5,0))</f>
        <v>0</v>
      </c>
      <c r="L9" s="344" t="str">
        <f>'6.HD-los 8'!H15</f>
        <v>Štrasser Jan+Exnar Aleš</v>
      </c>
      <c r="M9" s="155"/>
      <c r="N9" s="343" t="str">
        <f>'6.HD-los 8'!J15</f>
        <v>Rozmarín Milan+Schindler Radek</v>
      </c>
      <c r="O9" s="281">
        <f>IF(COUNT(O10)=1,IF(O10=Q10,1,IF(O10&gt;Q10,2,0)),0)+IF(O11&gt;Q11,1,0)+IF(O12&gt;Q12,1,0)+IF(O11=0,0,IF(O11=Q11,0.5,0))+IF(O12=0,0,IF(O12=Q12,0.5,0))</f>
        <v>0</v>
      </c>
      <c r="P9" s="224" t="s">
        <v>22</v>
      </c>
      <c r="Q9" s="282">
        <f>IF(COUNT(Q10)=1,IF(Q10=O10,1,IF(Q10&gt;O10,2,0)),0)+IF(Q11&gt;O11,1,0)+IF(Q12&gt;O12,1,0)+IF(Q11=0,0,IF(Q11=O11,0.5,0))+IF(Q12=0,0,IF(Q12=O12,0.5,0))</f>
        <v>0</v>
      </c>
      <c r="R9" s="344" t="str">
        <f>'6.HD-los 8'!L15</f>
        <v>Kotrla Ondra+Plašil Milan</v>
      </c>
      <c r="S9" s="43"/>
      <c r="T9" s="27"/>
      <c r="U9" s="27"/>
      <c r="V9" s="27"/>
      <c r="W9" s="27"/>
      <c r="X9" s="27"/>
      <c r="Y9" s="27"/>
      <c r="AK9" s="121"/>
      <c r="AL9" s="234"/>
      <c r="AM9" s="121" t="s">
        <v>49</v>
      </c>
      <c r="AN9" s="234"/>
      <c r="AO9" s="121"/>
      <c r="AP9" s="235"/>
      <c r="AQ9" s="121" t="s">
        <v>49</v>
      </c>
      <c r="AR9" s="235"/>
      <c r="AS9" s="121"/>
      <c r="AT9" s="235"/>
      <c r="AU9" s="121"/>
      <c r="AV9" s="235"/>
      <c r="AW9" s="238"/>
      <c r="AX9" s="235"/>
      <c r="AY9" s="121" t="s">
        <v>49</v>
      </c>
    </row>
    <row r="10" spans="1:51" ht="30" customHeight="1">
      <c r="A10" s="330"/>
      <c r="B10" s="341"/>
      <c r="C10" s="283" t="str">
        <f>IF(SUM(C11:C12)=0,"",SUM(C11:C12))</f>
        <v/>
      </c>
      <c r="D10" s="284" t="s">
        <v>23</v>
      </c>
      <c r="E10" s="285" t="str">
        <f>IF(SUM(E11:E12)=0,"",SUM(E11:E12))</f>
        <v/>
      </c>
      <c r="F10" s="342"/>
      <c r="G10" s="156"/>
      <c r="H10" s="343"/>
      <c r="I10" s="283" t="str">
        <f>IF(SUM(I11:I12)=0,"",SUM(I11:I12))</f>
        <v/>
      </c>
      <c r="J10" s="284" t="s">
        <v>23</v>
      </c>
      <c r="K10" s="285" t="str">
        <f>IF(SUM(K11:K12)=0,"",SUM(K11:K12))</f>
        <v/>
      </c>
      <c r="L10" s="344"/>
      <c r="M10" s="156"/>
      <c r="N10" s="343"/>
      <c r="O10" s="283" t="str">
        <f>IF(SUM(O11:O12)=0,"",SUM(O11:O12))</f>
        <v/>
      </c>
      <c r="P10" s="284" t="s">
        <v>23</v>
      </c>
      <c r="Q10" s="285" t="str">
        <f>IF(SUM(Q11:Q12)=0,"",SUM(Q11:Q12))</f>
        <v/>
      </c>
      <c r="R10" s="344"/>
      <c r="S10" s="27"/>
      <c r="T10" s="27"/>
      <c r="U10" s="27"/>
      <c r="V10" s="27"/>
      <c r="W10" s="27"/>
      <c r="X10" s="27"/>
      <c r="Y10" s="27"/>
      <c r="AK10" s="123"/>
      <c r="AL10" s="234"/>
      <c r="AM10" s="123" t="s">
        <v>49</v>
      </c>
      <c r="AN10" s="234"/>
      <c r="AO10" s="123" t="s">
        <v>49</v>
      </c>
      <c r="AP10" s="239"/>
      <c r="AQ10" s="123" t="s">
        <v>49</v>
      </c>
      <c r="AR10" s="239"/>
      <c r="AS10" s="123" t="s">
        <v>49</v>
      </c>
      <c r="AT10" s="239"/>
      <c r="AU10" s="123" t="s">
        <v>49</v>
      </c>
      <c r="AV10" s="239"/>
      <c r="AW10" s="240"/>
      <c r="AX10" s="239"/>
      <c r="AY10" s="123" t="s">
        <v>49</v>
      </c>
    </row>
    <row r="11" spans="1:51" ht="25.15" customHeight="1">
      <c r="A11" s="330"/>
      <c r="B11" s="286" t="s">
        <v>39</v>
      </c>
      <c r="C11" s="287"/>
      <c r="D11" s="36"/>
      <c r="E11" s="287"/>
      <c r="F11" s="297" t="s">
        <v>30</v>
      </c>
      <c r="G11" s="156"/>
      <c r="H11" s="289" t="s">
        <v>74</v>
      </c>
      <c r="I11" s="287"/>
      <c r="J11" s="36"/>
      <c r="K11" s="287"/>
      <c r="L11" s="288" t="s">
        <v>32</v>
      </c>
      <c r="M11" s="156"/>
      <c r="N11" s="289" t="s">
        <v>28</v>
      </c>
      <c r="O11" s="287"/>
      <c r="P11" s="36"/>
      <c r="Q11" s="287"/>
      <c r="R11" s="288" t="s">
        <v>41</v>
      </c>
      <c r="S11" s="27"/>
      <c r="T11" s="27"/>
      <c r="U11" s="27"/>
      <c r="V11" s="27"/>
      <c r="W11" s="27"/>
      <c r="X11" s="27"/>
    </row>
    <row r="12" spans="1:51" ht="25.15" customHeight="1">
      <c r="A12" s="330"/>
      <c r="B12" s="292" t="s">
        <v>31</v>
      </c>
      <c r="C12" s="293"/>
      <c r="D12" s="162"/>
      <c r="E12" s="293"/>
      <c r="F12" s="294" t="s">
        <v>24</v>
      </c>
      <c r="G12" s="164"/>
      <c r="H12" s="295" t="s">
        <v>35</v>
      </c>
      <c r="I12" s="293"/>
      <c r="J12" s="162"/>
      <c r="K12" s="293"/>
      <c r="L12" s="294" t="s">
        <v>26</v>
      </c>
      <c r="M12" s="164"/>
      <c r="N12" s="295" t="s">
        <v>34</v>
      </c>
      <c r="O12" s="293"/>
      <c r="P12" s="162"/>
      <c r="Q12" s="293"/>
      <c r="R12" s="294" t="s">
        <v>38</v>
      </c>
      <c r="S12" s="27"/>
      <c r="T12" s="27"/>
      <c r="U12" s="27"/>
      <c r="V12" s="27"/>
      <c r="W12" s="27"/>
    </row>
    <row r="13" spans="1:51" ht="17.100000000000001" customHeight="1">
      <c r="A13" s="39"/>
      <c r="B13" s="28"/>
      <c r="C13" s="28"/>
      <c r="D13" s="28"/>
      <c r="E13" s="28"/>
      <c r="F13" s="40"/>
      <c r="G13" s="28"/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42"/>
      <c r="S13" s="27"/>
      <c r="T13" s="27"/>
      <c r="U13" s="27"/>
      <c r="V13" s="27"/>
      <c r="W13" s="27"/>
      <c r="AY13" s="241"/>
    </row>
    <row r="14" spans="1:51" ht="30" customHeight="1">
      <c r="A14" s="330" t="s">
        <v>8</v>
      </c>
      <c r="B14" s="341" t="str">
        <f>R4</f>
        <v>Kružberský Ladislav+Filip Ladislav</v>
      </c>
      <c r="C14" s="281">
        <f>IF(COUNT(C15)=1,IF(C15=E15,1,IF(C15&gt;E15,2,0)),0)+IF(C16&gt;E16,1,0)+IF(C17&gt;E17,1,0)+IF(C16=0,0,IF(C16=E16,0.5,0))+IF(C17=0,0,IF(C17=E17,0.5,0))</f>
        <v>0</v>
      </c>
      <c r="D14" s="224" t="s">
        <v>22</v>
      </c>
      <c r="E14" s="282">
        <f>IF(COUNT(E15)=1,IF(E15=C15,1,IF(E15&gt;C15,2,0)),0)+IF(E16&gt;C16,1,0)+IF(E17&gt;C17,1,0)+IF(E16=0,0,IF(E16=C16,0.5,0))+IF(E17=0,0,IF(E17=C17,0.5,0))</f>
        <v>0</v>
      </c>
      <c r="F14" s="342" t="str">
        <f>H9</f>
        <v>Müller Vladimir+Pazděra Jaroslav</v>
      </c>
      <c r="G14" s="155"/>
      <c r="H14" s="343" t="str">
        <f>L4</f>
        <v>Michalcsak Silvester+Kaplan Milan</v>
      </c>
      <c r="I14" s="281">
        <f>IF(COUNT(I15)=1,IF(I15=K15,1,IF(I15&gt;K15,2,0)),0)+IF(I16&gt;K16,1,0)+IF(I17&gt;K17,1,0)+IF(I16=0,0,IF(I16=K16,0.5,0))+IF(I17=0,0,IF(I17=K17,0.5,0))</f>
        <v>0</v>
      </c>
      <c r="J14" s="224" t="s">
        <v>22</v>
      </c>
      <c r="K14" s="282">
        <f>IF(COUNT(K15)=1,IF(K15=I15,1,IF(K15&gt;I15,2,0)),0)+IF(K16&gt;I16,1,0)+IF(K17&gt;I17,1,0)+IF(K16=0,0,IF(K16=I16,0.5,0))+IF(K17=0,0,IF(K17=I17,0.5,0))</f>
        <v>0</v>
      </c>
      <c r="L14" s="344" t="str">
        <f>F4</f>
        <v>Rozmarín Milan+Schindler Radek</v>
      </c>
      <c r="M14" s="155"/>
      <c r="N14" s="343" t="str">
        <f>B4</f>
        <v>Kutač Vladimir+Borák Pavel</v>
      </c>
      <c r="O14" s="281">
        <f>IF(COUNT(O15)=1,IF(O15=Q15,1,IF(O15&gt;Q15,2,0)),0)+IF(O16&gt;Q16,1,0)+IF(O17&gt;Q17,1,0)+IF(O16=0,0,IF(O16=Q16,0.5,0))+IF(O17=0,0,IF(O17=Q17,0.5,0))</f>
        <v>0</v>
      </c>
      <c r="P14" s="224" t="s">
        <v>22</v>
      </c>
      <c r="Q14" s="282">
        <f>IF(COUNT(Q15)=1,IF(Q15=O15,1,IF(Q15&gt;O15,2,0)),0)+IF(Q16&gt;O16,1,0)+IF(Q17&gt;O17,1,0)+IF(Q16=0,0,IF(Q16=O16,0.5,0))+IF(Q17=0,0,IF(Q17=O17,0.5,0))</f>
        <v>0</v>
      </c>
      <c r="R14" s="345" t="str">
        <f>L9</f>
        <v>Štrasser Jan+Exnar Aleš</v>
      </c>
      <c r="S14" s="27"/>
      <c r="T14" s="27"/>
      <c r="U14" s="27"/>
      <c r="V14" s="45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51" ht="30" customHeight="1">
      <c r="A15" s="330"/>
      <c r="B15" s="341"/>
      <c r="C15" s="283" t="str">
        <f>IF(SUM(C16:C17)=0,"",SUM(C16:C17))</f>
        <v/>
      </c>
      <c r="D15" s="284" t="s">
        <v>23</v>
      </c>
      <c r="E15" s="285" t="str">
        <f>IF(SUM(E16:E17)=0,"",SUM(E16:E17))</f>
        <v/>
      </c>
      <c r="F15" s="342"/>
      <c r="G15" s="156"/>
      <c r="H15" s="343"/>
      <c r="I15" s="283" t="str">
        <f>IF(SUM(I16:I17)=0,"",SUM(I16:I17))</f>
        <v/>
      </c>
      <c r="J15" s="284" t="s">
        <v>23</v>
      </c>
      <c r="K15" s="285" t="str">
        <f>IF(SUM(K16:K17)=0,"",SUM(K16:K17))</f>
        <v/>
      </c>
      <c r="L15" s="344"/>
      <c r="M15" s="156"/>
      <c r="N15" s="343"/>
      <c r="O15" s="283" t="str">
        <f>IF(SUM(O16:O17)=0,"",SUM(O16:O17))</f>
        <v/>
      </c>
      <c r="P15" s="284" t="s">
        <v>23</v>
      </c>
      <c r="Q15" s="285" t="str">
        <f>IF(SUM(Q16:Q17)=0,"",SUM(Q16:Q17))</f>
        <v/>
      </c>
      <c r="R15" s="34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51" ht="25.15" customHeight="1">
      <c r="A16" s="330"/>
      <c r="B16" s="286" t="s">
        <v>27</v>
      </c>
      <c r="C16" s="287"/>
      <c r="D16" s="36"/>
      <c r="E16" s="287"/>
      <c r="F16" s="288" t="s">
        <v>74</v>
      </c>
      <c r="G16" s="156"/>
      <c r="H16" s="289" t="s">
        <v>39</v>
      </c>
      <c r="I16" s="287"/>
      <c r="J16" s="36"/>
      <c r="K16" s="287"/>
      <c r="L16" s="288" t="s">
        <v>28</v>
      </c>
      <c r="M16" s="156"/>
      <c r="N16" s="289" t="s">
        <v>37</v>
      </c>
      <c r="O16" s="287"/>
      <c r="P16" s="36"/>
      <c r="Q16" s="287"/>
      <c r="R16" s="291" t="s">
        <v>32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ht="25.15" customHeight="1">
      <c r="A17" s="330"/>
      <c r="B17" s="292" t="s">
        <v>33</v>
      </c>
      <c r="C17" s="293"/>
      <c r="D17" s="162"/>
      <c r="E17" s="293"/>
      <c r="F17" s="294" t="s">
        <v>35</v>
      </c>
      <c r="G17" s="164"/>
      <c r="H17" s="295" t="s">
        <v>31</v>
      </c>
      <c r="I17" s="293"/>
      <c r="J17" s="162"/>
      <c r="K17" s="293"/>
      <c r="L17" s="294" t="s">
        <v>34</v>
      </c>
      <c r="M17" s="164"/>
      <c r="N17" s="295" t="s">
        <v>40</v>
      </c>
      <c r="O17" s="293"/>
      <c r="P17" s="162"/>
      <c r="Q17" s="293"/>
      <c r="R17" s="296" t="s">
        <v>26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ht="17.100000000000001" customHeight="1">
      <c r="A18" s="39"/>
      <c r="B18" s="28"/>
      <c r="C18" s="28"/>
      <c r="D18" s="28"/>
      <c r="E18" s="28"/>
      <c r="F18" s="40"/>
      <c r="G18" s="28"/>
      <c r="H18" s="28"/>
      <c r="I18" s="28"/>
      <c r="J18" s="28"/>
      <c r="K18" s="28"/>
      <c r="L18" s="42"/>
      <c r="M18" s="28"/>
      <c r="N18" s="28"/>
      <c r="O18" s="28"/>
      <c r="P18" s="28"/>
      <c r="Q18" s="28"/>
      <c r="R18" s="4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30" customHeight="1">
      <c r="A19" s="330" t="s">
        <v>9</v>
      </c>
      <c r="B19" s="343" t="str">
        <f>H4</f>
        <v>Kotrla Ondra+Plašil Milan</v>
      </c>
      <c r="C19" s="281">
        <f>IF(COUNT(C20)=1,IF(C20=E20,1,IF(C20&gt;E20,2,0)),0)+IF(C21&gt;E21,1,0)+IF(C22&gt;E22,1,0)+IF(C21=0,0,IF(C21=E21,0.5,0))+IF(C22=0,0,IF(C22=E22,0.5,0))</f>
        <v>0</v>
      </c>
      <c r="D19" s="224" t="s">
        <v>22</v>
      </c>
      <c r="E19" s="282">
        <f>IF(COUNT(E20)=1,IF(E20=C20,1,IF(E20&gt;C20,2,0)),0)+IF(E21&gt;C21,1,0)+IF(E22&gt;C22,1,0)+IF(E21=0,0,IF(E21=C21,0.5,0))+IF(E22=0,0,IF(E22=C22,0.5,0))</f>
        <v>0</v>
      </c>
      <c r="F19" s="342" t="str">
        <f>L9</f>
        <v>Štrasser Jan+Exnar Aleš</v>
      </c>
      <c r="G19" s="155"/>
      <c r="H19" s="343" t="str">
        <f>N14</f>
        <v>Kutač Vladimir+Borák Pavel</v>
      </c>
      <c r="I19" s="281">
        <f>IF(COUNT(I20)=1,IF(I20=K20,1,IF(I20&gt;K20,2,0)),0)+IF(I21&gt;K21,1,0)+IF(I22&gt;K22,1,0)+IF(I21=0,0,IF(I21=K21,0.5,0))+IF(I22=0,0,IF(I22=K22,0.5,0))</f>
        <v>0</v>
      </c>
      <c r="J19" s="224" t="s">
        <v>22</v>
      </c>
      <c r="K19" s="282">
        <f>IF(COUNT(K20)=1,IF(K20=I20,1,IF(K20&gt;I20,2,0)),0)+IF(K21&gt;I21,1,0)+IF(K22&gt;I22,1,0)+IF(K21=0,0,IF(K21=I21,0.5,0))+IF(K22=0,0,IF(K22=I22,0.5,0))</f>
        <v>0</v>
      </c>
      <c r="L19" s="344" t="str">
        <f>R4</f>
        <v>Kružberský Ladislav+Filip Ladislav</v>
      </c>
      <c r="M19" s="155"/>
      <c r="N19" s="343" t="str">
        <f>H9</f>
        <v>Müller Vladimir+Pazděra Jaroslav</v>
      </c>
      <c r="O19" s="281">
        <f>IF(COUNT(O20)=1,IF(O20=Q20,1,IF(O20&gt;Q20,2,0)),0)+IF(O21&gt;Q21,1,0)+IF(O22&gt;Q22,1,0)+IF(O21=0,0,IF(O21=Q21,0.5,0))+IF(O22=0,0,IF(O22=Q22,0.5,0))</f>
        <v>0</v>
      </c>
      <c r="P19" s="224" t="s">
        <v>22</v>
      </c>
      <c r="Q19" s="282">
        <f>IF(COUNT(Q20)=1,IF(Q20=O20,1,IF(Q20&gt;O20,2,0)),0)+IF(Q21&gt;O21,1,0)+IF(Q22&gt;O22,1,0)+IF(Q21=0,0,IF(Q21=O21,0.5,0))+IF(Q22=0,0,IF(Q22=O22,0.5,0))</f>
        <v>0</v>
      </c>
      <c r="R19" s="345" t="str">
        <f>N4</f>
        <v>Bohačík Milan+Mihulka Josef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3" ht="30" customHeight="1">
      <c r="A20" s="330"/>
      <c r="B20" s="343"/>
      <c r="C20" s="283" t="str">
        <f>IF(SUM(C21:C22)=0,"",SUM(C21:C22))</f>
        <v/>
      </c>
      <c r="D20" s="284" t="s">
        <v>23</v>
      </c>
      <c r="E20" s="285" t="str">
        <f>IF(SUM(E21:E22)=0,"",SUM(E21:E22))</f>
        <v/>
      </c>
      <c r="F20" s="342"/>
      <c r="G20" s="156"/>
      <c r="H20" s="343"/>
      <c r="I20" s="283" t="str">
        <f>IF(SUM(I21:I22)=0,"",SUM(I21:I22))</f>
        <v/>
      </c>
      <c r="J20" s="284" t="s">
        <v>23</v>
      </c>
      <c r="K20" s="285" t="str">
        <f>IF(SUM(K21:K22)=0,"",SUM(K21:K22))</f>
        <v/>
      </c>
      <c r="L20" s="344"/>
      <c r="M20" s="156"/>
      <c r="N20" s="343"/>
      <c r="O20" s="283" t="str">
        <f>IF(SUM(O21:O22)=0,"",SUM(O21:O22))</f>
        <v/>
      </c>
      <c r="P20" s="284" t="s">
        <v>23</v>
      </c>
      <c r="Q20" s="285" t="str">
        <f>IF(SUM(Q21:Q22)=0,"",SUM(Q21:Q22))</f>
        <v/>
      </c>
      <c r="R20" s="34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5.15" customHeight="1">
      <c r="A21" s="330"/>
      <c r="B21" s="289" t="s">
        <v>41</v>
      </c>
      <c r="C21" s="287"/>
      <c r="D21" s="36"/>
      <c r="E21" s="287"/>
      <c r="F21" s="288" t="s">
        <v>32</v>
      </c>
      <c r="G21" s="156"/>
      <c r="H21" s="289" t="s">
        <v>37</v>
      </c>
      <c r="I21" s="287"/>
      <c r="J21" s="36"/>
      <c r="K21" s="287"/>
      <c r="L21" s="288" t="s">
        <v>27</v>
      </c>
      <c r="M21" s="156"/>
      <c r="N21" s="289" t="s">
        <v>74</v>
      </c>
      <c r="O21" s="287"/>
      <c r="P21" s="36"/>
      <c r="Q21" s="287"/>
      <c r="R21" s="298" t="s">
        <v>30</v>
      </c>
      <c r="S21" s="27"/>
      <c r="T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5.15" customHeight="1">
      <c r="A22" s="330"/>
      <c r="B22" s="295" t="s">
        <v>38</v>
      </c>
      <c r="C22" s="293"/>
      <c r="D22" s="162"/>
      <c r="E22" s="293"/>
      <c r="F22" s="294" t="s">
        <v>26</v>
      </c>
      <c r="G22" s="164"/>
      <c r="H22" s="295" t="s">
        <v>40</v>
      </c>
      <c r="I22" s="293"/>
      <c r="J22" s="162"/>
      <c r="K22" s="293"/>
      <c r="L22" s="294" t="s">
        <v>33</v>
      </c>
      <c r="M22" s="164"/>
      <c r="N22" s="295" t="s">
        <v>35</v>
      </c>
      <c r="O22" s="293"/>
      <c r="P22" s="162"/>
      <c r="Q22" s="293"/>
      <c r="R22" s="296" t="s">
        <v>24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100000000000001" customHeight="1">
      <c r="A23" s="39"/>
      <c r="B23" s="28"/>
      <c r="C23" s="28"/>
      <c r="D23" s="28"/>
      <c r="E23" s="28"/>
      <c r="F23" s="40"/>
      <c r="G23" s="28"/>
      <c r="H23" s="28"/>
      <c r="I23" s="28"/>
      <c r="J23" s="28"/>
      <c r="K23" s="28"/>
      <c r="L23" s="42"/>
      <c r="M23" s="28"/>
      <c r="N23" s="28"/>
      <c r="O23" s="28"/>
      <c r="P23" s="28"/>
      <c r="Q23" s="28"/>
      <c r="R23" s="42"/>
      <c r="S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30" customHeight="1">
      <c r="A24" s="330" t="s">
        <v>10</v>
      </c>
      <c r="B24" s="341" t="str">
        <f>L9</f>
        <v>Štrasser Jan+Exnar Aleš</v>
      </c>
      <c r="C24" s="281">
        <f>IF(COUNT(C25)=1,IF(C25=E25,1,IF(C25&gt;E25,2,0)),0)+IF(C26&gt;E26,1,0)+IF(C27&gt;E27,1,0)+IF(C26=0,0,IF(C26=E26,0.5,0))+IF(C27=0,0,IF(C27=E27,0.5,0))</f>
        <v>0</v>
      </c>
      <c r="D24" s="224" t="s">
        <v>22</v>
      </c>
      <c r="E24" s="282">
        <f>IF(COUNT(E25)=1,IF(E25=C25,1,IF(E25&gt;C25,2,0)),0)+IF(E26&gt;C26,1,0)+IF(E27&gt;C27,1,0)+IF(E26=0,0,IF(E26=C26,0.5,0))+IF(E27=0,0,IF(E27=C27,0.5,0))</f>
        <v>0</v>
      </c>
      <c r="F24" s="342" t="str">
        <f>F4</f>
        <v>Rozmarín Milan+Schindler Radek</v>
      </c>
      <c r="G24" s="155"/>
      <c r="H24" s="343" t="str">
        <f>N4</f>
        <v>Bohačík Milan+Mihulka Josef</v>
      </c>
      <c r="I24" s="281">
        <f>IF(COUNT(I25)=1,IF(I25=K25,1,IF(I25&gt;K25,2,0)),0)+IF(I26&gt;K26,1,0)+IF(I27&gt;K27,1,0)+IF(I26=0,0,IF(I26=K26,0.5,0))+IF(I27=0,0,IF(I27=K27,0.5,0))</f>
        <v>0</v>
      </c>
      <c r="J24" s="224" t="s">
        <v>22</v>
      </c>
      <c r="K24" s="282">
        <f>IF(COUNT(K25)=1,IF(K25=I25,1,IF(K25&gt;I25,2,0)),0)+IF(K26&gt;I26,1,0)+IF(K27&gt;I27,1,0)+IF(K26=0,0,IF(K26=I26,0.5,0))+IF(K27=0,0,IF(K27=I27,0.5,0))</f>
        <v>0</v>
      </c>
      <c r="L24" s="344" t="str">
        <f>B4</f>
        <v>Kutač Vladimir+Borák Pavel</v>
      </c>
      <c r="M24" s="155"/>
      <c r="N24" s="343" t="str">
        <f>L4</f>
        <v>Michalcsak Silvester+Kaplan Milan</v>
      </c>
      <c r="O24" s="281">
        <f>IF(COUNT(O25)=1,IF(O25=Q25,1,IF(O25&gt;Q25,2,0)),0)+IF(O26&gt;Q26,1,0)+IF(O27&gt;Q27,1,0)+IF(O26=0,0,IF(O26=Q26,0.5,0))+IF(O27=0,0,IF(O27=Q27,0.5,0))</f>
        <v>0</v>
      </c>
      <c r="P24" s="224" t="s">
        <v>22</v>
      </c>
      <c r="Q24" s="282">
        <f>IF(COUNT(Q25)=1,IF(Q25=O25,1,IF(Q25&gt;O25,2,0)),0)+IF(Q26&gt;O26,1,0)+IF(Q27&gt;O27,1,0)+IF(Q26=0,0,IF(Q26=O26,0.5,0))+IF(Q27=0,0,IF(Q27=O27,0.5,0))</f>
        <v>0</v>
      </c>
      <c r="R24" s="344" t="str">
        <f>H9</f>
        <v>Müller Vladimir+Pazděra Jaroslav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30" customHeight="1">
      <c r="A25" s="330"/>
      <c r="B25" s="341"/>
      <c r="C25" s="283" t="str">
        <f>IF(SUM(C26:C27)=0,"",SUM(C26:C27))</f>
        <v/>
      </c>
      <c r="D25" s="284" t="s">
        <v>23</v>
      </c>
      <c r="E25" s="285" t="str">
        <f>IF(SUM(E26:E27)=0,"",SUM(E26:E27))</f>
        <v/>
      </c>
      <c r="F25" s="342"/>
      <c r="G25" s="156"/>
      <c r="H25" s="343"/>
      <c r="I25" s="283" t="str">
        <f>IF(SUM(I26:I27)=0,"",SUM(I26:I27))</f>
        <v/>
      </c>
      <c r="J25" s="284" t="s">
        <v>23</v>
      </c>
      <c r="K25" s="285" t="str">
        <f>IF(SUM(K26:K27)=0,"",SUM(K26:K27))</f>
        <v/>
      </c>
      <c r="L25" s="344"/>
      <c r="M25" s="156"/>
      <c r="N25" s="343"/>
      <c r="O25" s="283" t="str">
        <f>IF(SUM(O26:O27)=0,"",SUM(O26:O27))</f>
        <v/>
      </c>
      <c r="P25" s="284" t="s">
        <v>23</v>
      </c>
      <c r="Q25" s="285" t="str">
        <f>IF(SUM(Q26:Q27)=0,"",SUM(Q26:Q27))</f>
        <v/>
      </c>
      <c r="R25" s="34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5.15" customHeight="1">
      <c r="A26" s="330"/>
      <c r="B26" s="286" t="s">
        <v>32</v>
      </c>
      <c r="C26" s="287"/>
      <c r="D26" s="36"/>
      <c r="E26" s="287"/>
      <c r="F26" s="288" t="s">
        <v>28</v>
      </c>
      <c r="G26" s="156"/>
      <c r="H26" s="290" t="s">
        <v>30</v>
      </c>
      <c r="I26" s="287"/>
      <c r="J26" s="242"/>
      <c r="K26" s="287"/>
      <c r="L26" s="288" t="s">
        <v>37</v>
      </c>
      <c r="M26" s="156"/>
      <c r="N26" s="289" t="s">
        <v>39</v>
      </c>
      <c r="O26" s="287"/>
      <c r="P26" s="242"/>
      <c r="Q26" s="287"/>
      <c r="R26" s="291" t="s">
        <v>74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5.15" customHeight="1">
      <c r="A27" s="330"/>
      <c r="B27" s="292" t="s">
        <v>26</v>
      </c>
      <c r="C27" s="293"/>
      <c r="D27" s="162"/>
      <c r="E27" s="293"/>
      <c r="F27" s="294" t="s">
        <v>34</v>
      </c>
      <c r="G27" s="164"/>
      <c r="H27" s="295" t="s">
        <v>24</v>
      </c>
      <c r="I27" s="293"/>
      <c r="J27" s="243"/>
      <c r="K27" s="293"/>
      <c r="L27" s="294" t="s">
        <v>40</v>
      </c>
      <c r="M27" s="164"/>
      <c r="N27" s="295" t="s">
        <v>31</v>
      </c>
      <c r="O27" s="293"/>
      <c r="P27" s="243"/>
      <c r="Q27" s="293"/>
      <c r="R27" s="296" t="s">
        <v>35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100000000000001" customHeight="1">
      <c r="A28" s="39"/>
      <c r="B28" s="28"/>
      <c r="C28" s="28"/>
      <c r="D28" s="28"/>
      <c r="E28" s="28"/>
      <c r="F28" s="40"/>
      <c r="G28" s="28"/>
      <c r="H28" s="28"/>
      <c r="I28" s="28"/>
      <c r="J28" s="28"/>
      <c r="K28" s="28"/>
      <c r="L28" s="42"/>
      <c r="M28" s="28"/>
      <c r="N28" s="28"/>
      <c r="O28" s="28"/>
      <c r="P28" s="28"/>
      <c r="Q28" s="41"/>
      <c r="R28" s="4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30" customHeight="1">
      <c r="A29" s="330" t="s">
        <v>11</v>
      </c>
      <c r="B29" s="341" t="str">
        <f>H9</f>
        <v>Müller Vladimir+Pazděra Jaroslav</v>
      </c>
      <c r="C29" s="281">
        <f>IF(COUNT(C30)=1,IF(C30=E30,1,IF(C30&gt;E30,2,0)),0)+IF(C31&gt;E31,1,0)+IF(C32&gt;E32,1,0)+IF(C31=0,0,IF(C31=E31,0.5,0))+IF(C32=0,0,IF(C32=E32,0.5,0))</f>
        <v>0</v>
      </c>
      <c r="D29" s="224" t="s">
        <v>22</v>
      </c>
      <c r="E29" s="282">
        <f>IF(COUNT(E30)=1,IF(E30=C30,1,IF(E30&gt;C30,2,0)),0)+IF(E31&gt;C31,1,0)+IF(E32&gt;C32,1,0)+IF(E31=0,0,IF(E31=C31,0.5,0))+IF(E32=0,0,IF(E32=C32,0.5,0))</f>
        <v>0</v>
      </c>
      <c r="F29" s="342" t="str">
        <f>L24</f>
        <v>Kutač Vladimir+Borák Pavel</v>
      </c>
      <c r="G29" s="155"/>
      <c r="H29" s="343" t="str">
        <f>R4</f>
        <v>Kružberský Ladislav+Filip Ladislav</v>
      </c>
      <c r="I29" s="281">
        <f>IF(COUNT(I30)=1,IF(I30=K30,1,IF(I30&gt;K30,2,0)),0)+IF(I31&gt;K31,1,0)+IF(I32&gt;K32,1,0)+IF(I31=0,0,IF(I31=K31,0.5,0))+IF(I32=0,0,IF(I32=K32,0.5,0))</f>
        <v>0</v>
      </c>
      <c r="J29" s="224" t="s">
        <v>22</v>
      </c>
      <c r="K29" s="282">
        <f>IF(COUNT(K30)=1,IF(K30=I30,1,IF(K30&gt;I30,2,0)),0)+IF(K31&gt;I31,1,0)+IF(K32&gt;I32,1,0)+IF(K31=0,0,IF(K31=I31,0.5,0))+IF(K32=0,0,IF(K32=I32,0.5,0))</f>
        <v>0</v>
      </c>
      <c r="L29" s="344" t="str">
        <f>H4</f>
        <v>Kotrla Ondra+Plašil Milan</v>
      </c>
      <c r="M29" s="155"/>
      <c r="N29" s="343" t="str">
        <f>L9</f>
        <v>Štrasser Jan+Exnar Aleš</v>
      </c>
      <c r="O29" s="281">
        <f>IF(COUNT(O30)=1,IF(O30=Q30,1,IF(O30&gt;Q30,2,0)),0)+IF(O31&gt;Q31,1,0)+IF(O32&gt;Q32,1,0)+IF(O31=0,0,IF(O31=Q31,0.5,0))+IF(O32=0,0,IF(O32=Q32,0.5,0))</f>
        <v>0</v>
      </c>
      <c r="P29" s="224" t="s">
        <v>22</v>
      </c>
      <c r="Q29" s="282">
        <f>IF(COUNT(Q30)=1,IF(Q30=O30,1,IF(Q30&gt;O30,2,0)),0)+IF(Q31&gt;O31,1,0)+IF(Q32&gt;O32,1,0)+IF(Q31=0,0,IF(Q31=O31,0.5,0))+IF(Q32=0,0,IF(Q32=O32,0.5,0))</f>
        <v>0</v>
      </c>
      <c r="R29" s="345" t="str">
        <f>L4</f>
        <v>Michalcsak Silvester+Kaplan Milan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30" customHeight="1">
      <c r="A30" s="330"/>
      <c r="B30" s="341"/>
      <c r="C30" s="283" t="str">
        <f>IF(SUM(C31:C32)=0,"",SUM(C31:C32))</f>
        <v/>
      </c>
      <c r="D30" s="284" t="s">
        <v>23</v>
      </c>
      <c r="E30" s="285" t="str">
        <f>IF(SUM(E31:E32)=0,"",SUM(E31:E32))</f>
        <v/>
      </c>
      <c r="F30" s="342"/>
      <c r="G30" s="156"/>
      <c r="H30" s="343"/>
      <c r="I30" s="283" t="str">
        <f>IF(SUM(I31:I32)=0,"",SUM(I31:I32))</f>
        <v/>
      </c>
      <c r="J30" s="284" t="s">
        <v>23</v>
      </c>
      <c r="K30" s="285" t="str">
        <f>IF(SUM(K31:K32)=0,"",SUM(K31:K32))</f>
        <v/>
      </c>
      <c r="L30" s="344"/>
      <c r="M30" s="156"/>
      <c r="N30" s="343"/>
      <c r="O30" s="283" t="str">
        <f>IF(SUM(O31:O32)=0,"",SUM(O31:O32))</f>
        <v/>
      </c>
      <c r="P30" s="284" t="s">
        <v>23</v>
      </c>
      <c r="Q30" s="285" t="str">
        <f>IF(SUM(Q31:Q32)=0,"",SUM(Q31:Q32))</f>
        <v/>
      </c>
      <c r="R30" s="34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5.15" customHeight="1">
      <c r="A31" s="330"/>
      <c r="B31" s="286" t="s">
        <v>74</v>
      </c>
      <c r="C31" s="287"/>
      <c r="D31" s="242"/>
      <c r="E31" s="287"/>
      <c r="F31" s="288" t="s">
        <v>37</v>
      </c>
      <c r="G31" s="156"/>
      <c r="H31" s="289" t="s">
        <v>27</v>
      </c>
      <c r="I31" s="287"/>
      <c r="J31" s="242"/>
      <c r="K31" s="287"/>
      <c r="L31" s="288" t="s">
        <v>41</v>
      </c>
      <c r="M31" s="156"/>
      <c r="N31" s="289" t="s">
        <v>32</v>
      </c>
      <c r="O31" s="287"/>
      <c r="P31" s="244"/>
      <c r="Q31" s="287"/>
      <c r="R31" s="291" t="s">
        <v>39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5.15" customHeight="1">
      <c r="A32" s="330"/>
      <c r="B32" s="292" t="s">
        <v>35</v>
      </c>
      <c r="C32" s="293"/>
      <c r="D32" s="243"/>
      <c r="E32" s="293"/>
      <c r="F32" s="294" t="s">
        <v>40</v>
      </c>
      <c r="G32" s="164"/>
      <c r="H32" s="295" t="s">
        <v>33</v>
      </c>
      <c r="I32" s="293"/>
      <c r="J32" s="243"/>
      <c r="K32" s="293"/>
      <c r="L32" s="294" t="s">
        <v>38</v>
      </c>
      <c r="M32" s="164"/>
      <c r="N32" s="295" t="s">
        <v>26</v>
      </c>
      <c r="O32" s="293"/>
      <c r="P32" s="245"/>
      <c r="Q32" s="293"/>
      <c r="R32" s="296" t="s">
        <v>31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100000000000001" customHeight="1">
      <c r="A33" s="39"/>
      <c r="B33" s="28"/>
      <c r="C33" s="28"/>
      <c r="D33" s="28"/>
      <c r="E33" s="28"/>
      <c r="F33" s="40"/>
      <c r="G33" s="28"/>
      <c r="H33" s="28"/>
      <c r="I33" s="28"/>
      <c r="J33" s="28"/>
      <c r="K33" s="41"/>
      <c r="L33" s="42"/>
      <c r="M33" s="28"/>
      <c r="N33" s="28"/>
      <c r="O33" s="28"/>
      <c r="P33" s="28"/>
      <c r="Q33" s="28"/>
      <c r="R33" s="4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30" customHeight="1">
      <c r="A34" s="330" t="s">
        <v>12</v>
      </c>
      <c r="B34" s="341" t="str">
        <f>N4</f>
        <v>Bohačík Milan+Mihulka Josef</v>
      </c>
      <c r="C34" s="281">
        <f>IF(COUNT(C35)=1,IF(C35=E35,1,IF(C35&gt;E35,2,0)),0)+IF(C36&gt;E36,1,0)+IF(C37&gt;E37,1,0)+IF(C36=0,0,IF(C36=E36,0.5,0))+IF(C37=0,0,IF(C37=E37,0.5,0))</f>
        <v>0</v>
      </c>
      <c r="D34" s="224" t="s">
        <v>22</v>
      </c>
      <c r="E34" s="282">
        <f>IF(COUNT(E35)=1,IF(E35=C35,1,IF(E35&gt;C35,2,0)),0)+IF(E36&gt;C36,1,0)+IF(E37&gt;C37,1,0)+IF(E36=0,0,IF(E36=C36,0.5,0))+IF(E37=0,0,IF(E37=C37,0.5,0))</f>
        <v>0</v>
      </c>
      <c r="F34" s="342" t="str">
        <f>H4</f>
        <v>Kotrla Ondra+Plašil Milan</v>
      </c>
      <c r="G34" s="155"/>
      <c r="H34" s="343" t="str">
        <f>F4</f>
        <v>Rozmarín Milan+Schindler Radek</v>
      </c>
      <c r="I34" s="281">
        <f>IF(COUNT(I35)=1,IF(I35=K35,1,IF(I35&gt;K35,2,0)),0)+IF(I36&gt;K36,1,0)+IF(I37&gt;K37,1,0)+IF(I36=0,0,IF(I36=K36,0.5,0))+IF(I37=0,0,IF(I37=K37,0.5,0))</f>
        <v>0</v>
      </c>
      <c r="J34" s="224" t="s">
        <v>22</v>
      </c>
      <c r="K34" s="282">
        <f>IF(COUNT(K35)=1,IF(K35=I35,1,IF(K35&gt;I35,2,0)),0)+IF(K36&gt;I36,1,0)+IF(K37&gt;I37,1,0)+IF(K36=0,0,IF(K36=I36,0.5,0))+IF(K37=0,0,IF(K37=I37,0.5,0))</f>
        <v>0</v>
      </c>
      <c r="L34" s="344" t="str">
        <f>R4</f>
        <v>Kružberský Ladislav+Filip Ladislav</v>
      </c>
      <c r="M34" s="155"/>
      <c r="N34" s="343" t="str">
        <f>L4</f>
        <v>Michalcsak Silvester+Kaplan Milan</v>
      </c>
      <c r="O34" s="281">
        <f>IF(COUNT(O35)=1,IF(O35=Q35,1,IF(O35&gt;Q35,2,0)),0)+IF(O36&gt;Q36,1,0)+IF(O37&gt;Q37,1,0)+IF(O36=0,0,IF(O36=Q36,0.5,0))+IF(O37=0,0,IF(O37=Q37,0.5,0))</f>
        <v>0</v>
      </c>
      <c r="P34" s="224" t="s">
        <v>22</v>
      </c>
      <c r="Q34" s="282">
        <f>IF(COUNT(Q35)=1,IF(Q35=O35,1,IF(Q35&gt;O35,2,0)),0)+IF(Q36&gt;O36,1,0)+IF(Q37&gt;O37,1,0)+IF(Q36=0,0,IF(Q36=O36,0.5,0))+IF(Q37=0,0,IF(Q37=O37,0.5,0))</f>
        <v>0</v>
      </c>
      <c r="R34" s="345" t="str">
        <f>B4</f>
        <v>Kutač Vladimir+Borák Pavel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30" customHeight="1">
      <c r="A35" s="330"/>
      <c r="B35" s="341"/>
      <c r="C35" s="283" t="str">
        <f>IF(SUM(C36:C37)=0,"",SUM(C36:C37))</f>
        <v/>
      </c>
      <c r="D35" s="284" t="s">
        <v>23</v>
      </c>
      <c r="E35" s="285" t="str">
        <f>IF(SUM(E36:E37)=0,"",SUM(E36:E37))</f>
        <v/>
      </c>
      <c r="F35" s="342"/>
      <c r="G35" s="156"/>
      <c r="H35" s="343"/>
      <c r="I35" s="283" t="str">
        <f>IF(SUM(I36:I37)=0,"",SUM(I36:I37))</f>
        <v/>
      </c>
      <c r="J35" s="284" t="s">
        <v>23</v>
      </c>
      <c r="K35" s="285" t="str">
        <f>IF(SUM(K36:K37)=0,"",SUM(K36:K37))</f>
        <v/>
      </c>
      <c r="L35" s="344"/>
      <c r="M35" s="156"/>
      <c r="N35" s="343"/>
      <c r="O35" s="283" t="str">
        <f>IF(SUM(O36:O37)=0,"",SUM(O36:O37))</f>
        <v/>
      </c>
      <c r="P35" s="284" t="s">
        <v>23</v>
      </c>
      <c r="Q35" s="285" t="str">
        <f>IF(SUM(Q36:Q37)=0,"",SUM(Q36:Q37))</f>
        <v/>
      </c>
      <c r="R35" s="34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25.15" customHeight="1">
      <c r="A36" s="330"/>
      <c r="B36" s="299" t="s">
        <v>30</v>
      </c>
      <c r="C36" s="287"/>
      <c r="D36" s="242"/>
      <c r="E36" s="287"/>
      <c r="F36" s="288" t="s">
        <v>41</v>
      </c>
      <c r="G36" s="156"/>
      <c r="H36" s="289" t="s">
        <v>28</v>
      </c>
      <c r="I36" s="287"/>
      <c r="J36" s="242"/>
      <c r="K36" s="287"/>
      <c r="L36" s="288" t="s">
        <v>27</v>
      </c>
      <c r="M36" s="156"/>
      <c r="N36" s="289" t="s">
        <v>39</v>
      </c>
      <c r="O36" s="287"/>
      <c r="P36" s="242"/>
      <c r="Q36" s="287"/>
      <c r="R36" s="291" t="s">
        <v>37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5.15" customHeight="1">
      <c r="A37" s="330"/>
      <c r="B37" s="292" t="s">
        <v>24</v>
      </c>
      <c r="C37" s="293"/>
      <c r="D37" s="243"/>
      <c r="E37" s="293"/>
      <c r="F37" s="294" t="s">
        <v>38</v>
      </c>
      <c r="G37" s="164"/>
      <c r="H37" s="295" t="s">
        <v>34</v>
      </c>
      <c r="I37" s="293"/>
      <c r="J37" s="243"/>
      <c r="K37" s="293"/>
      <c r="L37" s="294" t="s">
        <v>33</v>
      </c>
      <c r="M37" s="164"/>
      <c r="N37" s="295" t="s">
        <v>31</v>
      </c>
      <c r="O37" s="293"/>
      <c r="P37" s="243"/>
      <c r="Q37" s="293"/>
      <c r="R37" s="296" t="s">
        <v>40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7.100000000000001" customHeight="1">
      <c r="A38" s="27"/>
      <c r="B38" s="28"/>
      <c r="C38" s="28"/>
      <c r="D38" s="28"/>
      <c r="E38" s="28"/>
      <c r="F38" s="40"/>
      <c r="G38" s="28"/>
      <c r="H38" s="28"/>
      <c r="I38" s="28"/>
      <c r="J38" s="28"/>
      <c r="K38" s="28"/>
      <c r="L38" s="42"/>
      <c r="M38" s="28"/>
      <c r="N38" s="46"/>
      <c r="O38" s="28"/>
      <c r="P38" s="28"/>
      <c r="Q38" s="28"/>
      <c r="R38" s="4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330" t="s">
        <v>13</v>
      </c>
      <c r="B39" s="341" t="str">
        <f>L9</f>
        <v>Štrasser Jan+Exnar Aleš</v>
      </c>
      <c r="C39" s="281">
        <f>IF(COUNT(C40)=1,IF(C40=E40,1,IF(C40&gt;E40,2,0)),0)+IF(C41&gt;E41,1,0)+IF(C42&gt;E42,1,0)+IF(C41=0,0,IF(C41=E41,0.5,0))+IF(C42=0,0,IF(C42=E42,0.5,0))</f>
        <v>0</v>
      </c>
      <c r="D39" s="224" t="s">
        <v>22</v>
      </c>
      <c r="E39" s="282">
        <f>IF(COUNT(E40)=1,IF(E40=C40,1,IF(E40&gt;C40,2,0)),0)+IF(E41&gt;C41,1,0)+IF(E42&gt;C42,1,0)+IF(E41=0,0,IF(E41=C41,0.5,0))+IF(E42=0,0,IF(E42=C42,0.5,0))</f>
        <v>0</v>
      </c>
      <c r="F39" s="342" t="str">
        <f>H29</f>
        <v>Kružberský Ladislav+Filip Ladislav</v>
      </c>
      <c r="G39" s="155"/>
      <c r="H39" s="343" t="str">
        <f>H4</f>
        <v>Kotrla Ondra+Plašil Milan</v>
      </c>
      <c r="I39" s="281">
        <f>IF(COUNT(I40)=1,IF(I40=K40,1,IF(I40&gt;K40,2,0)),0)+IF(I41&gt;K41,1,0)+IF(I42&gt;K42,1,0)+IF(I41=0,0,IF(I41=K41,0.5,0))+IF(I42=0,0,IF(I42=K42,0.5,0))</f>
        <v>0</v>
      </c>
      <c r="J39" s="224" t="s">
        <v>22</v>
      </c>
      <c r="K39" s="282">
        <f>IF(COUNT(K40)=1,IF(K40=I40,1,IF(K40&gt;I40,2,0)),0)+IF(K41&gt;I41,1,0)+IF(K42&gt;I42,1,0)+IF(K41=0,0,IF(K41=I41,0.5,0))+IF(K42=0,0,IF(K42=I42,0.5,0))</f>
        <v>0</v>
      </c>
      <c r="L39" s="344" t="str">
        <f>H9</f>
        <v>Müller Vladimir+Pazděra Jaroslav</v>
      </c>
      <c r="M39" s="155"/>
      <c r="N39" s="343" t="str">
        <f>N4</f>
        <v>Bohačík Milan+Mihulka Josef</v>
      </c>
      <c r="O39" s="281">
        <f>IF(COUNT(O40)=1,IF(O40=Q40,1,IF(O40&gt;Q40,2,0)),0)+IF(O41&gt;Q41,1,0)+IF(O42&gt;Q42,1,0)+IF(O41=0,0,IF(O41=Q41,0.5,0))+IF(O42=0,0,IF(O42=Q42,0.5,0))</f>
        <v>0</v>
      </c>
      <c r="P39" s="224" t="s">
        <v>22</v>
      </c>
      <c r="Q39" s="282">
        <f>IF(COUNT(Q40)=1,IF(Q40=O40,1,IF(Q40&gt;O40,2,0)),0)+IF(Q41&gt;O41,1,0)+IF(Q42&gt;O42,1,0)+IF(Q41=0,0,IF(Q41=O41,0.5,0))+IF(Q42=0,0,IF(Q42=O42,0.5,0))</f>
        <v>0</v>
      </c>
      <c r="R39" s="345" t="str">
        <f>F24</f>
        <v>Rozmarín Milan+Schindler Radek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30" customHeight="1">
      <c r="A40" s="330"/>
      <c r="B40" s="341"/>
      <c r="C40" s="283" t="str">
        <f>IF(SUM(C41:C42)=0,"",SUM(C41:C42))</f>
        <v/>
      </c>
      <c r="D40" s="284" t="s">
        <v>23</v>
      </c>
      <c r="E40" s="285" t="str">
        <f>IF(SUM(E41:E42)=0,"",SUM(E41:E42))</f>
        <v/>
      </c>
      <c r="F40" s="342"/>
      <c r="G40" s="156"/>
      <c r="H40" s="343"/>
      <c r="I40" s="283" t="str">
        <f>IF(SUM(I41:I42)=0,"",SUM(I41:I42))</f>
        <v/>
      </c>
      <c r="J40" s="284" t="s">
        <v>23</v>
      </c>
      <c r="K40" s="285" t="str">
        <f>IF(SUM(K41:K42)=0,"",SUM(K41:K42))</f>
        <v/>
      </c>
      <c r="L40" s="344"/>
      <c r="M40" s="156"/>
      <c r="N40" s="343"/>
      <c r="O40" s="283" t="str">
        <f>IF(SUM(O41:O42)=0,"",SUM(O41:O42))</f>
        <v/>
      </c>
      <c r="P40" s="284" t="s">
        <v>23</v>
      </c>
      <c r="Q40" s="285" t="str">
        <f>IF(SUM(Q41:Q42)=0,"",SUM(Q41:Q42))</f>
        <v/>
      </c>
      <c r="R40" s="34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25.15" customHeight="1">
      <c r="A41" s="330"/>
      <c r="B41" s="286" t="s">
        <v>32</v>
      </c>
      <c r="C41" s="287"/>
      <c r="D41" s="242"/>
      <c r="E41" s="287"/>
      <c r="F41" s="288" t="s">
        <v>27</v>
      </c>
      <c r="G41" s="156"/>
      <c r="H41" s="289" t="s">
        <v>41</v>
      </c>
      <c r="I41" s="287"/>
      <c r="J41" s="242"/>
      <c r="K41" s="287"/>
      <c r="L41" s="288" t="s">
        <v>74</v>
      </c>
      <c r="M41" s="156"/>
      <c r="N41" s="290" t="s">
        <v>30</v>
      </c>
      <c r="O41" s="287"/>
      <c r="P41" s="242"/>
      <c r="Q41" s="287"/>
      <c r="R41" s="291" t="s">
        <v>28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25.15" customHeight="1">
      <c r="A42" s="330"/>
      <c r="B42" s="292" t="s">
        <v>26</v>
      </c>
      <c r="C42" s="293"/>
      <c r="D42" s="243"/>
      <c r="E42" s="293"/>
      <c r="F42" s="294" t="s">
        <v>33</v>
      </c>
      <c r="G42" s="164"/>
      <c r="H42" s="295" t="s">
        <v>38</v>
      </c>
      <c r="I42" s="293"/>
      <c r="J42" s="243"/>
      <c r="K42" s="293"/>
      <c r="L42" s="294" t="s">
        <v>35</v>
      </c>
      <c r="M42" s="164"/>
      <c r="N42" s="295" t="s">
        <v>24</v>
      </c>
      <c r="O42" s="293"/>
      <c r="P42" s="243"/>
      <c r="Q42" s="293"/>
      <c r="R42" s="296" t="s">
        <v>34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100000000000001" customHeight="1">
      <c r="A43" s="27"/>
      <c r="B43" s="27"/>
      <c r="C43" s="27"/>
      <c r="D43" s="27"/>
      <c r="E43" s="27"/>
      <c r="F43" s="48"/>
      <c r="G43" s="27"/>
      <c r="H43" s="27"/>
      <c r="I43" s="27"/>
      <c r="J43" s="27"/>
      <c r="K43" s="27"/>
      <c r="L43" s="49"/>
      <c r="M43" s="27"/>
      <c r="N43" s="27"/>
      <c r="O43" s="27"/>
      <c r="P43" s="27"/>
      <c r="Q43" s="27"/>
      <c r="R43" s="49"/>
      <c r="S43" s="27"/>
    </row>
    <row r="44" spans="1:33" ht="30" customHeight="1">
      <c r="A44" s="330" t="s">
        <v>42</v>
      </c>
      <c r="B44" s="341" t="str">
        <f>R4</f>
        <v>Kružberský Ladislav+Filip Ladislav</v>
      </c>
      <c r="C44" s="281">
        <f>IF(COUNT(C45)=1,IF(C45=E45,1,IF(C45&gt;E45,2,0)),0)+IF(C46&gt;E46,1,0)+IF(C47&gt;E47,1,0)+IF(C46=0,0,IF(C46=E46,0.5,0))+IF(C47=0,0,IF(C47=E47,0.5,0))</f>
        <v>0</v>
      </c>
      <c r="D44" s="224" t="s">
        <v>22</v>
      </c>
      <c r="E44" s="282">
        <f>IF(COUNT(E45)=1,IF(E45=C45,1,IF(E45&gt;C45,2,0)),0)+IF(E46&gt;C46,1,0)+IF(E47&gt;C47,1,0)+IF(E46=0,0,IF(E46=C46,0.5,0))+IF(E47=0,0,IF(E47=C47,0.5,0))</f>
        <v>0</v>
      </c>
      <c r="F44" s="342" t="str">
        <f>L4</f>
        <v>Michalcsak Silvester+Kaplan Milan</v>
      </c>
      <c r="G44" s="155"/>
      <c r="H44" s="343" t="str">
        <f>L9</f>
        <v>Štrasser Jan+Exnar Aleš</v>
      </c>
      <c r="I44" s="281">
        <f>IF(COUNT(I45)=1,IF(I45=K45,1,IF(I45&gt;K45,2,0)),0)+IF(I46&gt;K46,1,0)+IF(I47&gt;K47,1,0)+IF(I46=0,0,IF(I46=K46,0.5,0))+IF(I47=0,0,IF(I47=K47,0.5,0))</f>
        <v>0</v>
      </c>
      <c r="J44" s="224" t="s">
        <v>22</v>
      </c>
      <c r="K44" s="282">
        <f>IF(COUNT(K45)=1,IF(K45=I45,1,IF(K45&gt;I45,2,0)),0)+IF(K46&gt;I46,1,0)+IF(K47&gt;I47,1,0)+IF(K46=0,0,IF(K46=I46,0.5,0))+IF(K47=0,0,IF(K47=I47,0.5,0))</f>
        <v>0</v>
      </c>
      <c r="L44" s="344" t="str">
        <f>N4</f>
        <v>Bohačík Milan+Mihulka Josef</v>
      </c>
      <c r="M44" s="155"/>
      <c r="N44" s="343" t="str">
        <f>H4</f>
        <v>Kotrla Ondra+Plašil Milan</v>
      </c>
      <c r="O44" s="281">
        <f>IF(COUNT(O45)=1,IF(O45=Q45,1,IF(O45&gt;Q45,2,0)),0)+IF(O46&gt;Q46,1,0)+IF(O47&gt;Q47,1,0)+IF(O46=0,0,IF(O46=Q46,0.5,0))+IF(O47=0,0,IF(O47=Q47,0.5,0))</f>
        <v>0</v>
      </c>
      <c r="P44" s="224" t="s">
        <v>22</v>
      </c>
      <c r="Q44" s="282">
        <f>IF(COUNT(Q45)=1,IF(Q45=O45,1,IF(Q45&gt;O45,2,0)),0)+IF(Q46&gt;O46,1,0)+IF(Q47&gt;O47,1,0)+IF(Q46=0,0,IF(Q46=O46,0.5,0))+IF(Q47=0,0,IF(Q47=O47,0.5,0))</f>
        <v>0</v>
      </c>
      <c r="R44" s="345" t="str">
        <f>B4</f>
        <v>Kutač Vladimir+Borák Pavel</v>
      </c>
      <c r="S44" s="27"/>
    </row>
    <row r="45" spans="1:33" ht="30" customHeight="1">
      <c r="A45" s="330"/>
      <c r="B45" s="341"/>
      <c r="C45" s="283" t="str">
        <f>IF(SUM(C46:C47)=0,"",SUM(C46:C47))</f>
        <v/>
      </c>
      <c r="D45" s="284" t="s">
        <v>23</v>
      </c>
      <c r="E45" s="285" t="str">
        <f>IF(SUM(E46:E47)=0,"",SUM(E46:E47))</f>
        <v/>
      </c>
      <c r="F45" s="342"/>
      <c r="G45" s="156"/>
      <c r="H45" s="343"/>
      <c r="I45" s="283" t="str">
        <f>IF(SUM(I46:I47)=0,"",SUM(I46:I47))</f>
        <v/>
      </c>
      <c r="J45" s="284" t="s">
        <v>23</v>
      </c>
      <c r="K45" s="285" t="str">
        <f>IF(SUM(K46:K47)=0,"",SUM(K46:K47))</f>
        <v/>
      </c>
      <c r="L45" s="344"/>
      <c r="M45" s="156"/>
      <c r="N45" s="343"/>
      <c r="O45" s="283" t="str">
        <f>IF(SUM(O46:O47)=0,"",SUM(O46:O47))</f>
        <v/>
      </c>
      <c r="P45" s="284" t="s">
        <v>23</v>
      </c>
      <c r="Q45" s="285" t="str">
        <f>IF(SUM(Q46:Q47)=0,"",SUM(Q46:Q47))</f>
        <v/>
      </c>
      <c r="R45" s="345"/>
      <c r="S45" s="27"/>
    </row>
    <row r="46" spans="1:33" ht="25.15" customHeight="1">
      <c r="A46" s="330"/>
      <c r="B46" s="286" t="s">
        <v>27</v>
      </c>
      <c r="C46" s="287"/>
      <c r="D46" s="242"/>
      <c r="E46" s="287"/>
      <c r="F46" s="294" t="s">
        <v>39</v>
      </c>
      <c r="G46" s="156"/>
      <c r="H46" s="289" t="s">
        <v>32</v>
      </c>
      <c r="I46" s="287"/>
      <c r="J46" s="242"/>
      <c r="K46" s="287"/>
      <c r="L46" s="297" t="s">
        <v>30</v>
      </c>
      <c r="M46" s="156"/>
      <c r="N46" s="289" t="s">
        <v>41</v>
      </c>
      <c r="O46" s="287"/>
      <c r="P46" s="242"/>
      <c r="Q46" s="287"/>
      <c r="R46" s="291" t="s">
        <v>37</v>
      </c>
      <c r="S46" s="27"/>
    </row>
    <row r="47" spans="1:33" ht="25.15" customHeight="1">
      <c r="A47" s="330"/>
      <c r="B47" s="292" t="s">
        <v>33</v>
      </c>
      <c r="C47" s="293"/>
      <c r="D47" s="243"/>
      <c r="E47" s="293"/>
      <c r="F47" s="294" t="s">
        <v>31</v>
      </c>
      <c r="G47" s="164"/>
      <c r="H47" s="295" t="s">
        <v>26</v>
      </c>
      <c r="I47" s="293"/>
      <c r="J47" s="243"/>
      <c r="K47" s="293"/>
      <c r="L47" s="294" t="s">
        <v>24</v>
      </c>
      <c r="M47" s="164"/>
      <c r="N47" s="295" t="s">
        <v>38</v>
      </c>
      <c r="O47" s="293"/>
      <c r="P47" s="243"/>
      <c r="Q47" s="293"/>
      <c r="R47" s="296" t="s">
        <v>40</v>
      </c>
      <c r="S47" s="27"/>
    </row>
    <row r="48" spans="1:33" ht="17.100000000000001" customHeight="1">
      <c r="A48" s="27"/>
      <c r="B48" s="27"/>
      <c r="C48" s="27"/>
      <c r="D48" s="27"/>
      <c r="E48" s="27"/>
      <c r="F48" s="48"/>
      <c r="G48" s="27"/>
      <c r="H48" s="27"/>
      <c r="I48" s="27"/>
      <c r="J48" s="27"/>
      <c r="K48" s="27"/>
      <c r="L48" s="49"/>
      <c r="M48" s="27"/>
      <c r="N48" s="27"/>
      <c r="O48" s="27"/>
      <c r="P48" s="27"/>
      <c r="Q48" s="27"/>
      <c r="R48" s="49"/>
      <c r="S48" s="27"/>
    </row>
    <row r="49" spans="1:41" ht="30" customHeight="1">
      <c r="A49" s="330" t="s">
        <v>43</v>
      </c>
      <c r="B49" s="168"/>
      <c r="C49" s="223">
        <f>IF(COUNT(C50)=1,IF(C50=E50,1,IF(C50&gt;E50,2,0)),0)+IF(C51&gt;E51,1,0)+IF(C52&gt;E52,1,0)</f>
        <v>0</v>
      </c>
      <c r="D49" s="248" t="s">
        <v>22</v>
      </c>
      <c r="E49" s="282">
        <f>IF(COUNT(E50)=1,IF(E50=C50,1,IF(E50&gt;C50,2,0)),0)+IF(E51&gt;C51,1,0)+IF(E52&gt;C52,1,0)+IF(E51=0,0,IF(E51=C51,0.5,0))+IF(E52=0,0,IF(E52=C52,0.5,0))</f>
        <v>0</v>
      </c>
      <c r="F49" s="170"/>
      <c r="G49" s="171"/>
      <c r="H49" s="172"/>
      <c r="I49" s="223">
        <f>IF(COUNT(I50)=1,IF(I50=K50,1,IF(I50&gt;K50,2,0)),0)+IF(I51&gt;K51,1,0)+IF(I52&gt;K52,1,0)</f>
        <v>0</v>
      </c>
      <c r="J49" s="248" t="s">
        <v>22</v>
      </c>
      <c r="K49" s="282">
        <f>IF(COUNT(K50)=1,IF(K50=I50,1,IF(K50&gt;I50,2,0)),0)+IF(K51&gt;I51,1,0)+IF(K52&gt;I52,1,0)+IF(K51=0,0,IF(K51=I51,0.5,0))+IF(K52=0,0,IF(K52=I52,0.5,0))</f>
        <v>0</v>
      </c>
      <c r="L49" s="173"/>
      <c r="M49" s="155"/>
      <c r="N49" s="343" t="str">
        <f>F4</f>
        <v>Rozmarín Milan+Schindler Radek</v>
      </c>
      <c r="O49" s="281">
        <f>IF(COUNT(O50)=1,IF(O50=Q50,1,IF(O50&gt;Q50,2,0)),0)+IF(O51&gt;Q51,1,0)+IF(O52&gt;Q52,1,0)+IF(O51=0,0,IF(O51=Q51,0.5,0))+IF(O52=0,0,IF(O52=Q52,0.5,0))</f>
        <v>0</v>
      </c>
      <c r="P49" s="224" t="s">
        <v>22</v>
      </c>
      <c r="Q49" s="282">
        <f>IF(COUNT(Q50)=1,IF(Q50=O50,1,IF(Q50&gt;O50,2,0)),0)+IF(Q51&gt;O51,1,0)+IF(Q52&gt;O52,1,0)+IF(Q51=0,0,IF(Q51=O51,0.5,0))+IF(Q52=0,0,IF(Q52=O52,0.5,0))</f>
        <v>0</v>
      </c>
      <c r="R49" s="344" t="str">
        <f>H9</f>
        <v>Müller Vladimir+Pazděra Jaroslav</v>
      </c>
      <c r="S49" s="27"/>
    </row>
    <row r="50" spans="1:41" ht="30" customHeight="1">
      <c r="A50" s="330"/>
      <c r="B50" s="174"/>
      <c r="C50" s="252" t="str">
        <f>IF(SUM(C51:C52)=0,"",SUM(C51:C52))</f>
        <v/>
      </c>
      <c r="D50" s="284" t="s">
        <v>23</v>
      </c>
      <c r="E50" s="252" t="str">
        <f>IF(SUM(E51:E52)=0,"",SUM(E51:E52))</f>
        <v/>
      </c>
      <c r="F50" s="58"/>
      <c r="G50" s="175"/>
      <c r="H50" s="55"/>
      <c r="I50" s="252" t="str">
        <f>IF(SUM(I51:I52)=0,"",SUM(I51:I52))</f>
        <v/>
      </c>
      <c r="J50" s="284" t="s">
        <v>23</v>
      </c>
      <c r="K50" s="252" t="str">
        <f>IF(SUM(K51:K52)=0,"",SUM(K51:K52))</f>
        <v/>
      </c>
      <c r="L50" s="59"/>
      <c r="M50" s="156"/>
      <c r="N50" s="343"/>
      <c r="O50" s="225" t="str">
        <f>IF(SUM(O51:O52)=0,"",SUM(O51:O52))</f>
        <v/>
      </c>
      <c r="P50" s="284" t="s">
        <v>23</v>
      </c>
      <c r="Q50" s="225" t="str">
        <f>IF(SUM(Q51:Q52)=0,"",SUM(Q51:Q52))</f>
        <v/>
      </c>
      <c r="R50" s="344"/>
      <c r="S50" s="27"/>
    </row>
    <row r="51" spans="1:41" ht="25.15" customHeight="1">
      <c r="A51" s="330"/>
      <c r="B51" s="300"/>
      <c r="C51" s="301"/>
      <c r="D51" s="257"/>
      <c r="E51" s="302"/>
      <c r="F51" s="64"/>
      <c r="G51" s="175"/>
      <c r="H51" s="60"/>
      <c r="I51" s="301"/>
      <c r="J51" s="257"/>
      <c r="K51" s="301"/>
      <c r="L51" s="65"/>
      <c r="M51" s="156"/>
      <c r="N51" s="289" t="s">
        <v>28</v>
      </c>
      <c r="O51" s="287"/>
      <c r="P51" s="242"/>
      <c r="Q51" s="287"/>
      <c r="R51" s="288" t="s">
        <v>74</v>
      </c>
      <c r="S51" s="27"/>
    </row>
    <row r="52" spans="1:41" ht="25.15" customHeight="1">
      <c r="A52" s="330"/>
      <c r="B52" s="303"/>
      <c r="C52" s="304"/>
      <c r="D52" s="265"/>
      <c r="E52" s="305"/>
      <c r="F52" s="181"/>
      <c r="G52" s="182"/>
      <c r="H52" s="183"/>
      <c r="I52" s="304"/>
      <c r="J52" s="265"/>
      <c r="K52" s="304"/>
      <c r="L52" s="184"/>
      <c r="M52" s="164"/>
      <c r="N52" s="295" t="s">
        <v>34</v>
      </c>
      <c r="O52" s="293"/>
      <c r="P52" s="243"/>
      <c r="Q52" s="293"/>
      <c r="R52" s="294" t="s">
        <v>35</v>
      </c>
      <c r="S52" s="27"/>
      <c r="AL52" s="270"/>
      <c r="AM52" s="271"/>
      <c r="AN52" s="271"/>
      <c r="AO52" s="270"/>
    </row>
    <row r="53" spans="1:4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4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4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U56" s="323" t="s">
        <v>0</v>
      </c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4" t="s">
        <v>1</v>
      </c>
      <c r="AL56" s="321" t="s">
        <v>2</v>
      </c>
      <c r="AM56" s="324" t="s">
        <v>3</v>
      </c>
      <c r="AN56" s="321" t="s">
        <v>4</v>
      </c>
    </row>
    <row r="57" spans="1:4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4"/>
      <c r="AL57" s="321"/>
      <c r="AM57" s="324"/>
      <c r="AN57" s="321"/>
    </row>
    <row r="58" spans="1:4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U58" s="3" t="s">
        <v>5</v>
      </c>
      <c r="V58" s="4" t="s">
        <v>6</v>
      </c>
      <c r="W58" s="4" t="s">
        <v>7</v>
      </c>
      <c r="X58" s="4" t="s">
        <v>8</v>
      </c>
      <c r="Y58" s="4" t="s">
        <v>9</v>
      </c>
      <c r="Z58" s="4" t="s">
        <v>10</v>
      </c>
      <c r="AA58" s="4" t="s">
        <v>11</v>
      </c>
      <c r="AB58" s="4" t="s">
        <v>12</v>
      </c>
      <c r="AC58" s="4" t="s">
        <v>13</v>
      </c>
      <c r="AD58" s="4" t="s">
        <v>42</v>
      </c>
      <c r="AE58" s="4" t="s">
        <v>43</v>
      </c>
      <c r="AF58" s="4" t="s">
        <v>44</v>
      </c>
      <c r="AG58" s="4" t="s">
        <v>45</v>
      </c>
      <c r="AH58" s="4" t="s">
        <v>46</v>
      </c>
      <c r="AI58" s="4" t="s">
        <v>47</v>
      </c>
      <c r="AJ58" s="4" t="s">
        <v>48</v>
      </c>
      <c r="AK58" s="324"/>
      <c r="AL58" s="321"/>
      <c r="AM58" s="324"/>
      <c r="AN58" s="321"/>
    </row>
    <row r="59" spans="1:4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</row>
    <row r="60" spans="1:41" ht="36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U60" s="186" t="str">
        <f>'6.HD-los 8'!B3</f>
        <v>Kutač Vladimir+Borák Pavel</v>
      </c>
      <c r="V60" s="185" t="str">
        <f>C5</f>
        <v/>
      </c>
      <c r="W60" s="272"/>
      <c r="X60" s="189" t="str">
        <f>O15</f>
        <v/>
      </c>
      <c r="Y60" s="189" t="str">
        <f>I20</f>
        <v/>
      </c>
      <c r="Z60" s="189" t="str">
        <f>K25</f>
        <v/>
      </c>
      <c r="AA60" s="189" t="str">
        <f>E30</f>
        <v/>
      </c>
      <c r="AB60" s="189" t="str">
        <f>Q35</f>
        <v/>
      </c>
      <c r="AC60" s="272"/>
      <c r="AD60" s="189" t="str">
        <f>Q45</f>
        <v/>
      </c>
      <c r="AE60" s="273"/>
      <c r="AF60" s="77"/>
      <c r="AG60" s="77"/>
      <c r="AH60" s="77"/>
      <c r="AI60" s="77"/>
      <c r="AJ60" s="78"/>
      <c r="AK60" s="192">
        <f t="shared" ref="AK60:AK67" si="0">SUM(V60:AJ60)</f>
        <v>0</v>
      </c>
      <c r="AL60" s="193" t="str">
        <f t="shared" ref="AL60:AL67" si="1">IF(AK60=0,"",AVERAGE(V60:AJ60))</f>
        <v/>
      </c>
      <c r="AM60" s="194">
        <f>C4+O14+I19+K24+E29+Q34+Q44</f>
        <v>0</v>
      </c>
      <c r="AN60" s="195" t="str">
        <f t="shared" ref="AN60:AN67" si="2">IF(AM60=0,"",RANK(AM60,$AM$60:$AM$67,0))</f>
        <v/>
      </c>
    </row>
    <row r="61" spans="1:41" ht="3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U61" s="196" t="str">
        <f>'6.HD-los 8'!D3</f>
        <v>Rozmarín Milan+Schindler Radek</v>
      </c>
      <c r="V61" s="207" t="str">
        <f>E5</f>
        <v/>
      </c>
      <c r="W61" s="198" t="str">
        <f>O10</f>
        <v/>
      </c>
      <c r="X61" s="198" t="str">
        <f>K15</f>
        <v/>
      </c>
      <c r="Y61" s="274"/>
      <c r="Z61" s="198" t="str">
        <f>E25</f>
        <v/>
      </c>
      <c r="AA61" s="274"/>
      <c r="AB61" s="198" t="str">
        <f>I35</f>
        <v/>
      </c>
      <c r="AC61" s="198" t="str">
        <f>Q40</f>
        <v/>
      </c>
      <c r="AD61" s="274"/>
      <c r="AE61" s="275" t="str">
        <f>O50</f>
        <v/>
      </c>
      <c r="AF61" s="89"/>
      <c r="AG61" s="89"/>
      <c r="AH61" s="89"/>
      <c r="AI61" s="89"/>
      <c r="AJ61" s="90"/>
      <c r="AK61" s="203">
        <f t="shared" si="0"/>
        <v>0</v>
      </c>
      <c r="AL61" s="204" t="str">
        <f t="shared" si="1"/>
        <v/>
      </c>
      <c r="AM61" s="205">
        <f>E4+O9+K14+E24+I34+Q39+O49</f>
        <v>0</v>
      </c>
      <c r="AN61" s="195" t="str">
        <f t="shared" si="2"/>
        <v/>
      </c>
    </row>
    <row r="62" spans="1:41" ht="3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06" t="str">
        <f>'6.HD-los 8'!F3</f>
        <v>Kotrla Ondra+Plašil Milan</v>
      </c>
      <c r="V62" s="207" t="str">
        <f>I5</f>
        <v/>
      </c>
      <c r="W62" s="198" t="str">
        <f>Q10</f>
        <v/>
      </c>
      <c r="X62" s="274"/>
      <c r="Y62" s="198" t="str">
        <f>C20</f>
        <v/>
      </c>
      <c r="Z62" s="274"/>
      <c r="AA62" s="198" t="str">
        <f>K30</f>
        <v/>
      </c>
      <c r="AB62" s="198" t="str">
        <f>E35</f>
        <v/>
      </c>
      <c r="AC62" s="198" t="str">
        <f>I40</f>
        <v/>
      </c>
      <c r="AD62" s="198" t="str">
        <f>O45</f>
        <v/>
      </c>
      <c r="AE62" s="276"/>
      <c r="AF62" s="89"/>
      <c r="AG62" s="89"/>
      <c r="AH62" s="89"/>
      <c r="AI62" s="89"/>
      <c r="AJ62" s="90"/>
      <c r="AK62" s="203">
        <f t="shared" si="0"/>
        <v>0</v>
      </c>
      <c r="AL62" s="204" t="str">
        <f t="shared" si="1"/>
        <v/>
      </c>
      <c r="AM62" s="205">
        <f>I4+Q9+C19+K29+E34+I39+O44</f>
        <v>0</v>
      </c>
      <c r="AN62" s="195" t="str">
        <f t="shared" si="2"/>
        <v/>
      </c>
    </row>
    <row r="63" spans="1:41" ht="3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06" t="str">
        <f>'6.HD-los 8'!H3</f>
        <v>Michalcsak Silvester+Kaplan Milan</v>
      </c>
      <c r="V63" s="207" t="str">
        <f>K5</f>
        <v/>
      </c>
      <c r="W63" s="198" t="str">
        <f>C10</f>
        <v/>
      </c>
      <c r="X63" s="198" t="str">
        <f>I15</f>
        <v/>
      </c>
      <c r="Y63" s="274"/>
      <c r="Z63" s="198" t="str">
        <f>O25</f>
        <v/>
      </c>
      <c r="AA63" s="198" t="str">
        <f>Q30</f>
        <v/>
      </c>
      <c r="AB63" s="198" t="str">
        <f>O35</f>
        <v/>
      </c>
      <c r="AC63" s="274"/>
      <c r="AD63" s="198" t="str">
        <f>E45</f>
        <v/>
      </c>
      <c r="AE63" s="276"/>
      <c r="AF63" s="89"/>
      <c r="AG63" s="89"/>
      <c r="AH63" s="89"/>
      <c r="AI63" s="89"/>
      <c r="AJ63" s="90"/>
      <c r="AK63" s="203">
        <f t="shared" si="0"/>
        <v>0</v>
      </c>
      <c r="AL63" s="204" t="str">
        <f t="shared" si="1"/>
        <v/>
      </c>
      <c r="AM63" s="205">
        <f>K4+C9+I14+O24+Q29+O34+E44</f>
        <v>0</v>
      </c>
      <c r="AN63" s="195" t="str">
        <f t="shared" si="2"/>
        <v/>
      </c>
    </row>
    <row r="64" spans="1:41" ht="3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06" t="str">
        <f>'6.HD-los 8'!J3</f>
        <v>Kružberský Ladislav+Filip Ladislav</v>
      </c>
      <c r="V64" s="207" t="str">
        <f>Q5</f>
        <v/>
      </c>
      <c r="W64" s="274"/>
      <c r="X64" s="198" t="str">
        <f>C15</f>
        <v/>
      </c>
      <c r="Y64" s="198" t="str">
        <f>K20</f>
        <v/>
      </c>
      <c r="Z64" s="274"/>
      <c r="AA64" s="198" t="str">
        <f>I30</f>
        <v/>
      </c>
      <c r="AB64" s="198" t="str">
        <f>K35</f>
        <v/>
      </c>
      <c r="AC64" s="198" t="str">
        <f>E40</f>
        <v/>
      </c>
      <c r="AD64" s="198" t="str">
        <f>C45</f>
        <v/>
      </c>
      <c r="AE64" s="276"/>
      <c r="AF64" s="89"/>
      <c r="AG64" s="89"/>
      <c r="AH64" s="89"/>
      <c r="AI64" s="89"/>
      <c r="AJ64" s="90"/>
      <c r="AK64" s="203">
        <f t="shared" si="0"/>
        <v>0</v>
      </c>
      <c r="AL64" s="204" t="str">
        <f t="shared" si="1"/>
        <v/>
      </c>
      <c r="AM64" s="205">
        <f>Q4+C14+K19+I29+K34+E39+C44</f>
        <v>0</v>
      </c>
      <c r="AN64" s="195" t="str">
        <f t="shared" si="2"/>
        <v/>
      </c>
    </row>
    <row r="65" spans="1:40" ht="3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09" t="str">
        <f>'6.HD-los 8'!L3</f>
        <v>Bohačík Milan+Mihulka Josef</v>
      </c>
      <c r="V65" s="207" t="str">
        <f>O5</f>
        <v/>
      </c>
      <c r="W65" s="198" t="str">
        <f>E10</f>
        <v/>
      </c>
      <c r="X65" s="274"/>
      <c r="Y65" s="198" t="str">
        <f>Q20</f>
        <v/>
      </c>
      <c r="Z65" s="198" t="str">
        <f>I25</f>
        <v/>
      </c>
      <c r="AA65" s="274"/>
      <c r="AB65" s="198" t="str">
        <f>C35</f>
        <v/>
      </c>
      <c r="AC65" s="198" t="str">
        <f>O40</f>
        <v/>
      </c>
      <c r="AD65" s="198" t="str">
        <f>K45</f>
        <v/>
      </c>
      <c r="AE65" s="276"/>
      <c r="AF65" s="89"/>
      <c r="AG65" s="89"/>
      <c r="AH65" s="89"/>
      <c r="AI65" s="89"/>
      <c r="AJ65" s="90"/>
      <c r="AK65" s="203">
        <f t="shared" si="0"/>
        <v>0</v>
      </c>
      <c r="AL65" s="204" t="str">
        <f t="shared" si="1"/>
        <v/>
      </c>
      <c r="AM65" s="205">
        <f>O4+E9+Q19+I24+C34+O39+K44</f>
        <v>0</v>
      </c>
      <c r="AN65" s="195" t="str">
        <f t="shared" si="2"/>
        <v/>
      </c>
    </row>
    <row r="66" spans="1:40" ht="3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11" t="str">
        <f>'6.HD-los 8'!N3</f>
        <v>Štrasser Jan+Exnar Aleš</v>
      </c>
      <c r="V66" s="277"/>
      <c r="W66" s="198" t="str">
        <f>K10</f>
        <v/>
      </c>
      <c r="X66" s="198" t="str">
        <f>Q15</f>
        <v/>
      </c>
      <c r="Y66" s="198" t="str">
        <f>E20</f>
        <v/>
      </c>
      <c r="Z66" s="198" t="str">
        <f>C25</f>
        <v/>
      </c>
      <c r="AA66" s="198" t="str">
        <f>O30</f>
        <v/>
      </c>
      <c r="AB66" s="274"/>
      <c r="AC66" s="198" t="str">
        <f>C40</f>
        <v/>
      </c>
      <c r="AD66" s="198" t="str">
        <f>I45</f>
        <v/>
      </c>
      <c r="AE66" s="276"/>
      <c r="AF66" s="89"/>
      <c r="AG66" s="89"/>
      <c r="AH66" s="89"/>
      <c r="AI66" s="89"/>
      <c r="AJ66" s="90"/>
      <c r="AK66" s="213">
        <f t="shared" si="0"/>
        <v>0</v>
      </c>
      <c r="AL66" s="214" t="str">
        <f t="shared" si="1"/>
        <v/>
      </c>
      <c r="AM66" s="205">
        <f>K9+Q14+E19+C24+O29+C39+I44</f>
        <v>0</v>
      </c>
      <c r="AN66" s="195" t="str">
        <f t="shared" si="2"/>
        <v/>
      </c>
    </row>
    <row r="67" spans="1:40" ht="3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15" t="str">
        <f>'6.HD-los 8'!P3</f>
        <v>Müller Vladimir+Pazděra Jaroslav</v>
      </c>
      <c r="V67" s="278"/>
      <c r="W67" s="217" t="str">
        <f>I10</f>
        <v/>
      </c>
      <c r="X67" s="217" t="str">
        <f>E15</f>
        <v/>
      </c>
      <c r="Y67" s="217" t="str">
        <f>O20</f>
        <v/>
      </c>
      <c r="Z67" s="217" t="str">
        <f>Q25</f>
        <v/>
      </c>
      <c r="AA67" s="217" t="str">
        <f>C30</f>
        <v/>
      </c>
      <c r="AB67" s="279"/>
      <c r="AC67" s="217" t="str">
        <f>K40</f>
        <v/>
      </c>
      <c r="AD67" s="279"/>
      <c r="AE67" s="280" t="str">
        <f>Q50</f>
        <v/>
      </c>
      <c r="AF67" s="111"/>
      <c r="AG67" s="111"/>
      <c r="AH67" s="111"/>
      <c r="AI67" s="111"/>
      <c r="AJ67" s="112"/>
      <c r="AK67" s="220">
        <f t="shared" si="0"/>
        <v>0</v>
      </c>
      <c r="AL67" s="221" t="str">
        <f t="shared" si="1"/>
        <v/>
      </c>
      <c r="AM67" s="222">
        <f>I9+E14+O19+Q24+C29+K39+Q49</f>
        <v>0</v>
      </c>
      <c r="AN67" s="195" t="str">
        <f t="shared" si="2"/>
        <v/>
      </c>
    </row>
    <row r="68" spans="1:40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0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4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40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40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40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40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40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40">
      <c r="A76" s="27"/>
      <c r="C76" s="27"/>
      <c r="D76" s="27"/>
      <c r="E76" s="27"/>
      <c r="F76" s="27"/>
      <c r="G76" s="27"/>
      <c r="I76" s="27"/>
      <c r="J76" s="27"/>
      <c r="K76" s="27"/>
      <c r="M76" s="27"/>
      <c r="N76" s="27"/>
      <c r="O76" s="27"/>
      <c r="P76" s="27"/>
      <c r="Q76" s="27"/>
      <c r="S76" s="27"/>
      <c r="T76" s="27"/>
    </row>
    <row r="77" spans="1:40">
      <c r="A77" s="27"/>
      <c r="C77" s="27"/>
      <c r="D77" s="27"/>
      <c r="E77" s="27"/>
      <c r="F77" s="27"/>
      <c r="G77" s="27"/>
      <c r="I77" s="27"/>
      <c r="J77" s="27"/>
      <c r="K77" s="27"/>
      <c r="M77" s="27"/>
      <c r="N77" s="27"/>
      <c r="O77" s="27"/>
      <c r="P77" s="27"/>
      <c r="Q77" s="27"/>
      <c r="S77" s="27"/>
      <c r="T77" s="27"/>
    </row>
  </sheetData>
  <mergeCells count="81">
    <mergeCell ref="B2:R2"/>
    <mergeCell ref="A4:A7"/>
    <mergeCell ref="B4:B5"/>
    <mergeCell ref="F4:F5"/>
    <mergeCell ref="H4:H5"/>
    <mergeCell ref="L4:L5"/>
    <mergeCell ref="N4:N5"/>
    <mergeCell ref="A9:A12"/>
    <mergeCell ref="B9:B10"/>
    <mergeCell ref="F9:F10"/>
    <mergeCell ref="H9:H10"/>
    <mergeCell ref="L9:L10"/>
    <mergeCell ref="N9:N10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F14:F15"/>
    <mergeCell ref="H14:H15"/>
    <mergeCell ref="L14:L15"/>
    <mergeCell ref="N14:N15"/>
    <mergeCell ref="R24:R25"/>
    <mergeCell ref="A29:A32"/>
    <mergeCell ref="B29:B30"/>
    <mergeCell ref="F29:F30"/>
    <mergeCell ref="H29:H30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U59:AN59"/>
    <mergeCell ref="AK56:AK58"/>
    <mergeCell ref="AL56:AL58"/>
    <mergeCell ref="AM56:AM58"/>
    <mergeCell ref="AN56:AN58"/>
    <mergeCell ref="R44:R45"/>
    <mergeCell ref="A49:A52"/>
    <mergeCell ref="N49:N50"/>
    <mergeCell ref="R49:R50"/>
    <mergeCell ref="U56:AJ57"/>
    <mergeCell ref="A44:A47"/>
    <mergeCell ref="B44:B45"/>
    <mergeCell ref="F44:F45"/>
    <mergeCell ref="H44:H45"/>
    <mergeCell ref="L44:L45"/>
    <mergeCell ref="N44:N45"/>
  </mergeCells>
  <phoneticPr fontId="33" type="noConversion"/>
  <dataValidations count="8">
    <dataValidation type="list" allowBlank="1" showInputMessage="1" showErrorMessage="1" sqref="L11:L12 R16:R17 F21:F22 B26:B27 N31:N32 B41:B42 H46:H47">
      <formula1>$AW$7:$AW$10</formula1>
      <formula2>0</formula2>
    </dataValidation>
    <dataValidation type="list" allowBlank="1" showInputMessage="1" showErrorMessage="1" sqref="H11:H12 F16:F17 N21:N22 R26:R27 B31:B32 L41:L42 R51:R52">
      <formula1>$AY$7:$AY$10</formula1>
      <formula2>0</formula2>
    </dataValidation>
    <dataValidation type="list" allowBlank="1" showInputMessage="1" showErrorMessage="1" sqref="B6:B7 N16:N17 H21:H22 L26:L27 F31:F32 R36:R37 R46:R47">
      <formula1>$AK$7:$AK$10</formula1>
      <formula2>0</formula2>
    </dataValidation>
    <dataValidation type="list" allowBlank="1" showInputMessage="1" showErrorMessage="1" sqref="F6:F7 N11:N12 L16:L17 F26:F27 H36:H37 R41:R42 N51:N52">
      <formula1>$AM$7:$AM$10</formula1>
      <formula2>0</formula2>
    </dataValidation>
    <dataValidation type="list" allowBlank="1" showInputMessage="1" showErrorMessage="1" sqref="L6:L7 B11:B12 H16:H17 N26:N27 R31:R32 N36:N37 F46:F47">
      <formula1>$AQ$7:$AQ$10</formula1>
      <formula2>0</formula2>
    </dataValidation>
    <dataValidation type="list" allowBlank="1" showInputMessage="1" showErrorMessage="1" sqref="N6:N7 F11:F12 R21:R22 H26:H27 B36:B37 N41:N42 L46:L47">
      <formula1>$AU$7:$AU$10</formula1>
      <formula2>0</formula2>
    </dataValidation>
    <dataValidation type="list" allowBlank="1" showInputMessage="1" showErrorMessage="1" sqref="R6:R7 B16:B17 L21:L22 H31:H32 L36:L37 F41:F42 B46:B47">
      <formula1>$AS$7:$AS$10</formula1>
      <formula2>0</formula2>
    </dataValidation>
    <dataValidation type="list" allowBlank="1" showInputMessage="1" showErrorMessage="1" sqref="H6:H7 R11:R12 B21:B22 L31:L32 F36:F37 H41:H42 N46:N47">
      <formula1>$AO$7:$AO$10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2:R84"/>
  <sheetViews>
    <sheetView topLeftCell="B1" zoomScale="60" zoomScaleNormal="110" workbookViewId="0">
      <selection activeCell="O18" sqref="O18"/>
    </sheetView>
  </sheetViews>
  <sheetFormatPr defaultColWidth="8.5703125" defaultRowHeight="12.75"/>
  <cols>
    <col min="1" max="1" width="6.7109375" style="117" customWidth="1"/>
    <col min="2" max="2" width="25.7109375" style="1" customWidth="1"/>
    <col min="3" max="3" width="1.28515625" style="1" customWidth="1"/>
    <col min="4" max="4" width="25.7109375" style="1" customWidth="1"/>
    <col min="5" max="5" width="1.7109375" style="1" customWidth="1"/>
    <col min="6" max="6" width="25.7109375" style="1" customWidth="1"/>
    <col min="7" max="7" width="1.28515625" style="1" customWidth="1"/>
    <col min="8" max="8" width="25.7109375" style="1" customWidth="1"/>
    <col min="9" max="9" width="1.7109375" style="1" customWidth="1"/>
    <col min="10" max="10" width="25.7109375" style="1" customWidth="1"/>
    <col min="11" max="11" width="1.28515625" style="1" customWidth="1"/>
    <col min="12" max="12" width="25.7109375" style="1" customWidth="1"/>
    <col min="13" max="13" width="1.7109375" style="1" customWidth="1"/>
    <col min="14" max="14" width="25.7109375" style="1" customWidth="1"/>
    <col min="15" max="15" width="1.85546875" style="1" customWidth="1"/>
    <col min="16" max="17" width="25.7109375" style="1" customWidth="1"/>
    <col min="18" max="16384" width="8.5703125" style="1"/>
  </cols>
  <sheetData>
    <row r="2" spans="1:17" ht="26.25" customHeight="1">
      <c r="B2" s="118">
        <v>1</v>
      </c>
      <c r="C2" s="119"/>
      <c r="D2" s="118">
        <v>2</v>
      </c>
      <c r="E2" s="119"/>
      <c r="F2" s="118">
        <v>3</v>
      </c>
      <c r="G2" s="119"/>
      <c r="H2" s="118">
        <v>4</v>
      </c>
      <c r="I2" s="119"/>
      <c r="J2" s="118">
        <v>5</v>
      </c>
      <c r="K2" s="119"/>
      <c r="L2" s="118">
        <v>6</v>
      </c>
      <c r="M2" s="119"/>
      <c r="N2" s="118">
        <v>7</v>
      </c>
      <c r="O2" s="119"/>
      <c r="P2" s="118">
        <v>8</v>
      </c>
    </row>
    <row r="3" spans="1:17" ht="21" customHeight="1">
      <c r="B3" s="336" t="str">
        <f>CONCATENATE(B5,"+",B6)</f>
        <v>Kutač Vladimir+Borák Pavel</v>
      </c>
      <c r="C3" s="120"/>
      <c r="D3" s="336" t="str">
        <f>CONCATENATE(D5,"+",D6)</f>
        <v>Rozmarín Milan+Schindler Radek</v>
      </c>
      <c r="E3" s="120"/>
      <c r="F3" s="336" t="str">
        <f>CONCATENATE(F5,"+",F6)</f>
        <v>Kotrla Ondra+Plašil Milan</v>
      </c>
      <c r="G3" s="120"/>
      <c r="H3" s="336" t="str">
        <f>CONCATENATE(H5,"+",H6)</f>
        <v>Michalcsak Silvester+Kaplan Milan</v>
      </c>
      <c r="I3" s="120"/>
      <c r="J3" s="336" t="str">
        <f>CONCATENATE(J5,"+",J6)</f>
        <v>Kružberský Ladislav+Filip Ladislav</v>
      </c>
      <c r="K3" s="120"/>
      <c r="L3" s="336" t="str">
        <f>CONCATENATE(L5,"+",L6)</f>
        <v>Bohačík Milan+Mihulka Josef</v>
      </c>
      <c r="M3" s="120"/>
      <c r="N3" s="336" t="str">
        <f>CONCATENATE(N5,"+",N6)</f>
        <v>Štrasser Jan+Exnar Aleš</v>
      </c>
      <c r="O3" s="120"/>
      <c r="P3" s="336" t="str">
        <f>CONCATENATE(P5,"+",P6)</f>
        <v>Müller Vladimir+Pazděra Jaroslav</v>
      </c>
    </row>
    <row r="4" spans="1:17" ht="27.75" customHeight="1">
      <c r="B4" s="336"/>
      <c r="C4" s="120"/>
      <c r="D4" s="336"/>
      <c r="E4" s="120"/>
      <c r="F4" s="336"/>
      <c r="G4" s="120"/>
      <c r="H4" s="336"/>
      <c r="I4" s="120"/>
      <c r="J4" s="336"/>
      <c r="K4" s="120"/>
      <c r="L4" s="336"/>
      <c r="M4" s="120"/>
      <c r="N4" s="336"/>
      <c r="O4" s="120"/>
      <c r="P4" s="336"/>
    </row>
    <row r="5" spans="1:17" ht="12.75" customHeight="1">
      <c r="B5" s="121" t="s">
        <v>64</v>
      </c>
      <c r="C5" s="120"/>
      <c r="D5" s="121" t="s">
        <v>28</v>
      </c>
      <c r="E5" s="120"/>
      <c r="F5" s="121" t="s">
        <v>41</v>
      </c>
      <c r="G5" s="120"/>
      <c r="H5" s="236" t="s">
        <v>39</v>
      </c>
      <c r="I5" s="120"/>
      <c r="J5" s="121" t="s">
        <v>27</v>
      </c>
      <c r="K5" s="120"/>
      <c r="L5" s="236" t="s">
        <v>30</v>
      </c>
      <c r="M5" s="120"/>
      <c r="N5" s="121" t="s">
        <v>32</v>
      </c>
      <c r="O5" s="120"/>
      <c r="P5" s="121" t="s">
        <v>63</v>
      </c>
    </row>
    <row r="6" spans="1:17" ht="14.25">
      <c r="B6" s="121" t="s">
        <v>40</v>
      </c>
      <c r="C6" s="120"/>
      <c r="D6" s="121" t="s">
        <v>34</v>
      </c>
      <c r="E6" s="120"/>
      <c r="F6" s="121" t="s">
        <v>65</v>
      </c>
      <c r="G6" s="120"/>
      <c r="H6" s="236" t="s">
        <v>31</v>
      </c>
      <c r="I6" s="120"/>
      <c r="J6" s="121" t="s">
        <v>33</v>
      </c>
      <c r="K6" s="120"/>
      <c r="L6" s="236" t="s">
        <v>24</v>
      </c>
      <c r="M6" s="120"/>
      <c r="N6" s="121" t="s">
        <v>26</v>
      </c>
      <c r="O6" s="120"/>
      <c r="P6" s="121" t="s">
        <v>35</v>
      </c>
    </row>
    <row r="7" spans="1:17" ht="14.25">
      <c r="B7" s="121"/>
      <c r="C7" s="120"/>
      <c r="D7" s="121" t="s">
        <v>49</v>
      </c>
      <c r="E7" s="120"/>
      <c r="F7" s="121"/>
      <c r="G7" s="120"/>
      <c r="H7" s="121" t="s">
        <v>49</v>
      </c>
      <c r="I7" s="120"/>
      <c r="J7" s="121" t="s">
        <v>49</v>
      </c>
      <c r="K7" s="120"/>
      <c r="L7" s="121"/>
      <c r="M7" s="120"/>
      <c r="N7" s="121"/>
      <c r="O7" s="120"/>
      <c r="P7" s="121"/>
    </row>
    <row r="8" spans="1:17" ht="14.25">
      <c r="B8" s="123"/>
      <c r="C8" s="124"/>
      <c r="D8" s="123" t="s">
        <v>49</v>
      </c>
      <c r="E8" s="124"/>
      <c r="F8" s="123" t="s">
        <v>49</v>
      </c>
      <c r="G8" s="124"/>
      <c r="H8" s="123" t="s">
        <v>49</v>
      </c>
      <c r="I8" s="124"/>
      <c r="J8" s="123" t="s">
        <v>49</v>
      </c>
      <c r="K8" s="124"/>
      <c r="L8" s="123" t="s">
        <v>49</v>
      </c>
      <c r="M8" s="124"/>
      <c r="N8" s="123" t="s">
        <v>49</v>
      </c>
      <c r="O8" s="124"/>
      <c r="P8" s="123" t="s">
        <v>49</v>
      </c>
    </row>
    <row r="11" spans="1:17" ht="33.75" customHeight="1">
      <c r="A11" s="126"/>
      <c r="B11" s="347" t="s">
        <v>50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27"/>
      <c r="N11" s="27"/>
    </row>
    <row r="12" spans="1:17" ht="12.75" customHeight="1">
      <c r="A12" s="126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27"/>
      <c r="N12" s="27"/>
    </row>
    <row r="13" spans="1:17" ht="21" customHeight="1">
      <c r="A13" s="127"/>
      <c r="B13" s="349" t="s">
        <v>51</v>
      </c>
      <c r="C13" s="349"/>
      <c r="D13" s="349"/>
      <c r="E13" s="128"/>
      <c r="F13" s="350" t="s">
        <v>52</v>
      </c>
      <c r="G13" s="350"/>
      <c r="H13" s="350"/>
      <c r="I13" s="128"/>
      <c r="J13" s="351" t="s">
        <v>53</v>
      </c>
      <c r="K13" s="351"/>
      <c r="L13" s="351"/>
      <c r="M13" s="27"/>
      <c r="N13" s="27"/>
    </row>
    <row r="14" spans="1:17" s="135" customFormat="1" ht="36.950000000000003" customHeight="1">
      <c r="A14" s="129" t="s">
        <v>6</v>
      </c>
      <c r="B14" s="130" t="str">
        <f>B3</f>
        <v>Kutač Vladimir+Borák Pavel</v>
      </c>
      <c r="C14" s="131" t="s">
        <v>22</v>
      </c>
      <c r="D14" s="130" t="str">
        <f>D3</f>
        <v>Rozmarín Milan+Schindler Radek</v>
      </c>
      <c r="E14" s="132"/>
      <c r="F14" s="130" t="str">
        <f>F3</f>
        <v>Kotrla Ondra+Plašil Milan</v>
      </c>
      <c r="G14" s="133" t="s">
        <v>22</v>
      </c>
      <c r="H14" s="130" t="str">
        <f>H3</f>
        <v>Michalcsak Silvester+Kaplan Milan</v>
      </c>
      <c r="I14" s="132"/>
      <c r="J14" s="130" t="str">
        <f>L3</f>
        <v>Bohačík Milan+Mihulka Josef</v>
      </c>
      <c r="K14" s="133" t="s">
        <v>22</v>
      </c>
      <c r="L14" s="130" t="str">
        <f>J3</f>
        <v>Kružberský Ladislav+Filip Ladislav</v>
      </c>
      <c r="M14" s="134"/>
      <c r="N14" s="134"/>
    </row>
    <row r="15" spans="1:17" s="135" customFormat="1" ht="36.950000000000003" customHeight="1">
      <c r="A15" s="136" t="s">
        <v>7</v>
      </c>
      <c r="B15" s="130" t="str">
        <f>H14</f>
        <v>Michalcsak Silvester+Kaplan Milan</v>
      </c>
      <c r="C15" s="131" t="s">
        <v>22</v>
      </c>
      <c r="D15" s="130" t="str">
        <f>J14</f>
        <v>Bohačík Milan+Mihulka Josef</v>
      </c>
      <c r="E15" s="137"/>
      <c r="F15" s="130" t="str">
        <f>P3</f>
        <v>Müller Vladimir+Pazděra Jaroslav</v>
      </c>
      <c r="G15" s="131" t="s">
        <v>22</v>
      </c>
      <c r="H15" s="130" t="str">
        <f>N3</f>
        <v>Štrasser Jan+Exnar Aleš</v>
      </c>
      <c r="I15" s="137"/>
      <c r="J15" s="130" t="str">
        <f>D14</f>
        <v>Rozmarín Milan+Schindler Radek</v>
      </c>
      <c r="K15" s="131" t="s">
        <v>22</v>
      </c>
      <c r="L15" s="130" t="str">
        <f>F14</f>
        <v>Kotrla Ondra+Plašil Milan</v>
      </c>
      <c r="M15" s="134"/>
      <c r="N15" s="134"/>
      <c r="Q15" s="138"/>
    </row>
    <row r="16" spans="1:17" s="135" customFormat="1" ht="36.950000000000003" customHeight="1">
      <c r="A16" s="136" t="s">
        <v>8</v>
      </c>
      <c r="B16" s="139" t="str">
        <f>L14</f>
        <v>Kružberský Ladislav+Filip Ladislav</v>
      </c>
      <c r="C16" s="131" t="s">
        <v>22</v>
      </c>
      <c r="D16" s="139" t="str">
        <f>F15</f>
        <v>Müller Vladimir+Pazděra Jaroslav</v>
      </c>
      <c r="E16" s="137"/>
      <c r="F16" s="139" t="str">
        <f>H14</f>
        <v>Michalcsak Silvester+Kaplan Milan</v>
      </c>
      <c r="G16" s="131" t="s">
        <v>22</v>
      </c>
      <c r="H16" s="139" t="str">
        <f>D14</f>
        <v>Rozmarín Milan+Schindler Radek</v>
      </c>
      <c r="I16" s="137"/>
      <c r="J16" s="139" t="str">
        <f>B14</f>
        <v>Kutač Vladimir+Borák Pavel</v>
      </c>
      <c r="K16" s="131" t="s">
        <v>22</v>
      </c>
      <c r="L16" s="139" t="str">
        <f>H15</f>
        <v>Štrasser Jan+Exnar Aleš</v>
      </c>
      <c r="M16" s="134"/>
      <c r="N16" s="134" t="s">
        <v>66</v>
      </c>
    </row>
    <row r="17" spans="1:18" s="135" customFormat="1" ht="36.950000000000003" customHeight="1">
      <c r="A17" s="136" t="s">
        <v>9</v>
      </c>
      <c r="B17" s="139" t="str">
        <f>F14</f>
        <v>Kotrla Ondra+Plašil Milan</v>
      </c>
      <c r="C17" s="131" t="s">
        <v>22</v>
      </c>
      <c r="D17" s="139" t="str">
        <f>H15</f>
        <v>Štrasser Jan+Exnar Aleš</v>
      </c>
      <c r="E17" s="137"/>
      <c r="F17" s="139" t="str">
        <f>B14</f>
        <v>Kutač Vladimir+Borák Pavel</v>
      </c>
      <c r="G17" s="131" t="s">
        <v>22</v>
      </c>
      <c r="H17" s="139" t="str">
        <f>L14</f>
        <v>Kružberský Ladislav+Filip Ladislav</v>
      </c>
      <c r="I17" s="137"/>
      <c r="J17" s="139" t="str">
        <f>F15</f>
        <v>Müller Vladimir+Pazděra Jaroslav</v>
      </c>
      <c r="K17" s="131" t="s">
        <v>22</v>
      </c>
      <c r="L17" s="139" t="str">
        <f>J14</f>
        <v>Bohačík Milan+Mihulka Josef</v>
      </c>
      <c r="M17" s="134"/>
      <c r="N17" s="134"/>
    </row>
    <row r="18" spans="1:18" s="135" customFormat="1" ht="36.950000000000003" customHeight="1">
      <c r="A18" s="136" t="s">
        <v>10</v>
      </c>
      <c r="B18" s="139" t="str">
        <f>H15</f>
        <v>Štrasser Jan+Exnar Aleš</v>
      </c>
      <c r="C18" s="131" t="s">
        <v>22</v>
      </c>
      <c r="D18" s="139" t="str">
        <f>D14</f>
        <v>Rozmarín Milan+Schindler Radek</v>
      </c>
      <c r="E18" s="137"/>
      <c r="F18" s="139" t="str">
        <f>J14</f>
        <v>Bohačík Milan+Mihulka Josef</v>
      </c>
      <c r="G18" s="131" t="s">
        <v>22</v>
      </c>
      <c r="H18" s="139" t="str">
        <f>B14</f>
        <v>Kutač Vladimir+Borák Pavel</v>
      </c>
      <c r="I18" s="137"/>
      <c r="J18" s="139" t="str">
        <f>H14</f>
        <v>Michalcsak Silvester+Kaplan Milan</v>
      </c>
      <c r="K18" s="131" t="s">
        <v>22</v>
      </c>
      <c r="L18" s="139" t="str">
        <f>F15</f>
        <v>Müller Vladimir+Pazděra Jaroslav</v>
      </c>
      <c r="M18" s="134"/>
      <c r="N18" s="134"/>
    </row>
    <row r="19" spans="1:18" s="135" customFormat="1" ht="36.950000000000003" customHeight="1">
      <c r="A19" s="136" t="s">
        <v>11</v>
      </c>
      <c r="B19" s="139" t="str">
        <f>F15</f>
        <v>Müller Vladimir+Pazděra Jaroslav</v>
      </c>
      <c r="C19" s="131" t="s">
        <v>22</v>
      </c>
      <c r="D19" s="139" t="str">
        <f>B14</f>
        <v>Kutač Vladimir+Borák Pavel</v>
      </c>
      <c r="E19" s="137"/>
      <c r="F19" s="139" t="str">
        <f>L14</f>
        <v>Kružberský Ladislav+Filip Ladislav</v>
      </c>
      <c r="G19" s="131" t="s">
        <v>22</v>
      </c>
      <c r="H19" s="139" t="str">
        <f>F14</f>
        <v>Kotrla Ondra+Plašil Milan</v>
      </c>
      <c r="I19" s="137"/>
      <c r="J19" s="139" t="str">
        <f>H15</f>
        <v>Štrasser Jan+Exnar Aleš</v>
      </c>
      <c r="K19" s="131" t="s">
        <v>22</v>
      </c>
      <c r="L19" s="139" t="str">
        <f>H14</f>
        <v>Michalcsak Silvester+Kaplan Milan</v>
      </c>
      <c r="M19" s="134"/>
      <c r="N19" s="134"/>
    </row>
    <row r="20" spans="1:18" s="135" customFormat="1" ht="36.950000000000003" customHeight="1">
      <c r="A20" s="140" t="s">
        <v>12</v>
      </c>
      <c r="B20" s="139" t="str">
        <f>J14</f>
        <v>Bohačík Milan+Mihulka Josef</v>
      </c>
      <c r="C20" s="141" t="s">
        <v>22</v>
      </c>
      <c r="D20" s="139" t="str">
        <f>F14</f>
        <v>Kotrla Ondra+Plašil Milan</v>
      </c>
      <c r="E20" s="142"/>
      <c r="F20" s="139" t="str">
        <f>D14</f>
        <v>Rozmarín Milan+Schindler Radek</v>
      </c>
      <c r="G20" s="141" t="s">
        <v>22</v>
      </c>
      <c r="H20" s="139" t="str">
        <f>L14</f>
        <v>Kružberský Ladislav+Filip Ladislav</v>
      </c>
      <c r="I20" s="142"/>
      <c r="J20" s="139" t="str">
        <f>H14</f>
        <v>Michalcsak Silvester+Kaplan Milan</v>
      </c>
      <c r="K20" s="141" t="s">
        <v>22</v>
      </c>
      <c r="L20" s="139" t="str">
        <f>B14</f>
        <v>Kutač Vladimir+Borák Pavel</v>
      </c>
      <c r="M20" s="134"/>
      <c r="N20" s="134"/>
    </row>
    <row r="21" spans="1:18" s="135" customFormat="1" ht="36.950000000000003" customHeight="1">
      <c r="A21" s="136" t="s">
        <v>13</v>
      </c>
      <c r="B21" s="139" t="str">
        <f>H15</f>
        <v>Štrasser Jan+Exnar Aleš</v>
      </c>
      <c r="C21" s="131" t="s">
        <v>22</v>
      </c>
      <c r="D21" s="139" t="str">
        <f>L14</f>
        <v>Kružberský Ladislav+Filip Ladislav</v>
      </c>
      <c r="E21" s="137"/>
      <c r="F21" s="139" t="str">
        <f>F14</f>
        <v>Kotrla Ondra+Plašil Milan</v>
      </c>
      <c r="G21" s="131" t="s">
        <v>22</v>
      </c>
      <c r="H21" s="139" t="str">
        <f>F15</f>
        <v>Müller Vladimir+Pazděra Jaroslav</v>
      </c>
      <c r="I21" s="137"/>
      <c r="J21" s="139" t="str">
        <f>J14</f>
        <v>Bohačík Milan+Mihulka Josef</v>
      </c>
      <c r="K21" s="131" t="s">
        <v>22</v>
      </c>
      <c r="L21" s="139" t="str">
        <f>D14</f>
        <v>Rozmarín Milan+Schindler Radek</v>
      </c>
      <c r="M21" s="134"/>
      <c r="N21" s="134"/>
    </row>
    <row r="22" spans="1:18" s="135" customFormat="1" ht="36.950000000000003" customHeight="1">
      <c r="A22" s="136" t="s">
        <v>42</v>
      </c>
      <c r="B22" s="139" t="str">
        <f>L14</f>
        <v>Kružberský Ladislav+Filip Ladislav</v>
      </c>
      <c r="C22" s="131" t="s">
        <v>22</v>
      </c>
      <c r="D22" s="139" t="str">
        <f>H14</f>
        <v>Michalcsak Silvester+Kaplan Milan</v>
      </c>
      <c r="E22" s="137"/>
      <c r="F22" s="139" t="str">
        <f>H15</f>
        <v>Štrasser Jan+Exnar Aleš</v>
      </c>
      <c r="G22" s="131" t="s">
        <v>22</v>
      </c>
      <c r="H22" s="139" t="str">
        <f>J14</f>
        <v>Bohačík Milan+Mihulka Josef</v>
      </c>
      <c r="I22" s="137"/>
      <c r="J22" s="139" t="str">
        <f>F14</f>
        <v>Kotrla Ondra+Plašil Milan</v>
      </c>
      <c r="K22" s="131" t="s">
        <v>22</v>
      </c>
      <c r="L22" s="139" t="str">
        <f>B14</f>
        <v>Kutač Vladimir+Borák Pavel</v>
      </c>
      <c r="M22" s="134"/>
      <c r="N22" s="134"/>
    </row>
    <row r="23" spans="1:18" s="135" customFormat="1" ht="36.950000000000003" customHeight="1">
      <c r="A23" s="143" t="s">
        <v>43</v>
      </c>
      <c r="B23" s="139"/>
      <c r="C23" s="144" t="s">
        <v>22</v>
      </c>
      <c r="D23" s="139"/>
      <c r="E23" s="145"/>
      <c r="F23" s="139"/>
      <c r="G23" s="131" t="s">
        <v>22</v>
      </c>
      <c r="H23" s="139"/>
      <c r="I23" s="145"/>
      <c r="J23" s="139" t="str">
        <f>D14</f>
        <v>Rozmarín Milan+Schindler Radek</v>
      </c>
      <c r="K23" s="144" t="s">
        <v>22</v>
      </c>
      <c r="L23" s="139" t="str">
        <f>F15</f>
        <v>Müller Vladimir+Pazděra Jaroslav</v>
      </c>
      <c r="M23" s="134"/>
      <c r="N23" s="134"/>
    </row>
    <row r="24" spans="1:18" ht="30" customHeight="1">
      <c r="A24" s="146"/>
      <c r="B24" s="146"/>
      <c r="C24" s="146"/>
      <c r="D24" s="146"/>
      <c r="E24" s="146"/>
      <c r="F24" s="147"/>
      <c r="G24" s="148"/>
      <c r="H24" s="346"/>
      <c r="I24" s="346"/>
      <c r="J24" s="346"/>
      <c r="K24" s="346"/>
      <c r="L24" s="346"/>
      <c r="M24" s="27"/>
      <c r="N24" s="27"/>
    </row>
    <row r="25" spans="1:18" ht="30" customHeight="1">
      <c r="A25" s="149"/>
      <c r="B25" s="148" t="s">
        <v>54</v>
      </c>
      <c r="C25" s="148"/>
      <c r="D25" s="148"/>
      <c r="E25" s="148"/>
      <c r="F25" s="148"/>
      <c r="G25" s="148"/>
      <c r="H25" s="346"/>
      <c r="I25" s="346"/>
      <c r="J25" s="346"/>
      <c r="K25" s="346"/>
      <c r="L25" s="346"/>
      <c r="M25" s="27"/>
      <c r="N25" s="27"/>
    </row>
    <row r="26" spans="1:18" ht="62.25" customHeight="1">
      <c r="A26" s="15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8" ht="30" customHeight="1">
      <c r="A27" s="146"/>
      <c r="B27" s="146"/>
      <c r="C27" s="146"/>
      <c r="D27" s="146"/>
      <c r="E27" s="146"/>
      <c r="F27" s="147"/>
      <c r="G27" s="151"/>
      <c r="H27" s="346"/>
      <c r="I27" s="346"/>
      <c r="J27" s="346"/>
      <c r="K27" s="346"/>
      <c r="L27" s="346"/>
      <c r="M27" s="27"/>
      <c r="N27" s="27"/>
      <c r="O27" s="27"/>
      <c r="P27" s="27"/>
      <c r="Q27" s="27"/>
      <c r="R27" s="27"/>
    </row>
    <row r="28" spans="1:18" ht="30" customHeight="1">
      <c r="A28" s="146"/>
      <c r="B28" s="146"/>
      <c r="C28" s="146"/>
      <c r="D28" s="146"/>
      <c r="E28" s="146"/>
      <c r="F28" s="147"/>
      <c r="G28" s="151"/>
      <c r="H28" s="346"/>
      <c r="I28" s="346"/>
      <c r="J28" s="346"/>
      <c r="K28" s="346"/>
      <c r="L28" s="346"/>
      <c r="M28" s="27"/>
      <c r="N28" s="27"/>
      <c r="O28" s="27"/>
      <c r="P28" s="27"/>
      <c r="Q28" s="27"/>
      <c r="R28" s="27"/>
    </row>
    <row r="29" spans="1:18" ht="30" customHeight="1">
      <c r="A29" s="146"/>
      <c r="B29" s="146"/>
      <c r="C29" s="146"/>
      <c r="D29" s="146"/>
      <c r="E29" s="146"/>
      <c r="F29" s="147"/>
      <c r="G29" s="148"/>
      <c r="H29" s="346"/>
      <c r="I29" s="346"/>
      <c r="J29" s="346"/>
      <c r="K29" s="346"/>
      <c r="L29" s="346"/>
      <c r="M29" s="27"/>
      <c r="N29" s="27"/>
      <c r="O29" s="27"/>
      <c r="P29" s="27"/>
      <c r="Q29" s="27"/>
      <c r="R29" s="27"/>
    </row>
    <row r="30" spans="1:18">
      <c r="A30" s="152"/>
      <c r="B30" s="27"/>
      <c r="C30" s="27"/>
      <c r="D30" s="27"/>
      <c r="E30" s="27"/>
      <c r="F30" s="27"/>
      <c r="G30" s="27"/>
      <c r="M30" s="27"/>
      <c r="N30" s="27"/>
      <c r="O30" s="27"/>
      <c r="P30" s="27"/>
      <c r="Q30" s="27"/>
      <c r="R30" s="27"/>
    </row>
    <row r="31" spans="1:18">
      <c r="A31" s="152"/>
      <c r="M31" s="27"/>
      <c r="N31" s="27"/>
      <c r="O31" s="27"/>
      <c r="P31" s="27"/>
      <c r="Q31" s="27"/>
      <c r="R31" s="27"/>
    </row>
    <row r="32" spans="1:18">
      <c r="A32" s="152"/>
      <c r="M32" s="27"/>
      <c r="N32" s="27"/>
      <c r="O32" s="27"/>
      <c r="P32" s="27"/>
      <c r="Q32" s="27"/>
      <c r="R32" s="27"/>
    </row>
    <row r="33" spans="1:18">
      <c r="A33" s="152"/>
      <c r="M33" s="27"/>
      <c r="N33" s="27"/>
      <c r="O33" s="27"/>
      <c r="P33" s="27"/>
      <c r="Q33" s="27"/>
      <c r="R33" s="27"/>
    </row>
    <row r="34" spans="1:18">
      <c r="A34" s="152"/>
      <c r="M34" s="27"/>
      <c r="N34" s="27"/>
      <c r="O34" s="27"/>
      <c r="P34" s="27"/>
      <c r="Q34" s="27"/>
      <c r="R34" s="27"/>
    </row>
    <row r="35" spans="1:18">
      <c r="A35" s="152"/>
      <c r="M35" s="27"/>
      <c r="N35" s="27"/>
      <c r="O35" s="27"/>
      <c r="P35" s="27"/>
      <c r="Q35" s="27"/>
      <c r="R35" s="27"/>
    </row>
    <row r="36" spans="1:18">
      <c r="A36" s="152"/>
      <c r="M36" s="27"/>
      <c r="N36" s="27"/>
      <c r="O36" s="27"/>
      <c r="P36" s="27"/>
      <c r="Q36" s="27"/>
      <c r="R36" s="27"/>
    </row>
    <row r="37" spans="1:18">
      <c r="A37" s="152"/>
      <c r="M37" s="27"/>
      <c r="N37" s="27"/>
      <c r="O37" s="27"/>
      <c r="P37" s="27"/>
      <c r="Q37" s="27"/>
      <c r="R37" s="27"/>
    </row>
    <row r="38" spans="1:18">
      <c r="A38" s="152"/>
      <c r="M38" s="27"/>
      <c r="N38" s="27"/>
      <c r="O38" s="27"/>
      <c r="P38" s="27"/>
      <c r="Q38" s="27"/>
      <c r="R38" s="27"/>
    </row>
    <row r="39" spans="1:18">
      <c r="M39" s="27"/>
      <c r="N39" s="27"/>
      <c r="O39" s="27"/>
      <c r="P39" s="27"/>
      <c r="Q39" s="27"/>
      <c r="R39" s="27"/>
    </row>
    <row r="40" spans="1:18">
      <c r="M40" s="27"/>
      <c r="N40" s="27"/>
      <c r="O40" s="27"/>
      <c r="P40" s="27"/>
      <c r="Q40" s="27"/>
      <c r="R40" s="27"/>
    </row>
    <row r="41" spans="1:18">
      <c r="M41" s="27"/>
      <c r="N41" s="27"/>
      <c r="O41" s="27"/>
      <c r="P41" s="27"/>
      <c r="Q41" s="27"/>
      <c r="R41" s="27"/>
    </row>
    <row r="42" spans="1:18">
      <c r="M42" s="27"/>
      <c r="N42" s="27"/>
      <c r="O42" s="27"/>
      <c r="P42" s="27"/>
      <c r="Q42" s="27"/>
      <c r="R42" s="27"/>
    </row>
    <row r="43" spans="1:18">
      <c r="M43" s="27"/>
      <c r="N43" s="27"/>
      <c r="O43" s="27"/>
      <c r="P43" s="27"/>
      <c r="Q43" s="27"/>
      <c r="R43" s="27"/>
    </row>
    <row r="44" spans="1:18">
      <c r="M44" s="27"/>
      <c r="N44" s="27"/>
      <c r="O44" s="27"/>
      <c r="P44" s="27"/>
      <c r="Q44" s="27"/>
      <c r="R44" s="27"/>
    </row>
    <row r="45" spans="1:18">
      <c r="M45" s="27"/>
      <c r="N45" s="27"/>
      <c r="O45" s="27"/>
      <c r="P45" s="27"/>
      <c r="Q45" s="27"/>
      <c r="R45" s="27"/>
    </row>
    <row r="46" spans="1:18">
      <c r="M46" s="27"/>
      <c r="N46" s="27"/>
      <c r="O46" s="27"/>
      <c r="P46" s="27"/>
      <c r="Q46" s="27"/>
      <c r="R46" s="27"/>
    </row>
    <row r="47" spans="1:18">
      <c r="M47" s="27"/>
      <c r="N47" s="27"/>
      <c r="O47" s="27"/>
      <c r="P47" s="27"/>
      <c r="Q47" s="27"/>
      <c r="R47" s="27"/>
    </row>
    <row r="48" spans="1:18">
      <c r="M48" s="27"/>
      <c r="N48" s="27"/>
      <c r="O48" s="27"/>
      <c r="P48" s="27"/>
      <c r="Q48" s="27"/>
      <c r="R48" s="27"/>
    </row>
    <row r="49" spans="13:18">
      <c r="M49" s="27"/>
      <c r="N49" s="27"/>
      <c r="O49" s="27"/>
      <c r="P49" s="27"/>
      <c r="Q49" s="27"/>
      <c r="R49" s="27"/>
    </row>
    <row r="50" spans="13:18">
      <c r="M50" s="27"/>
      <c r="N50" s="27"/>
      <c r="O50" s="27"/>
      <c r="P50" s="27"/>
      <c r="Q50" s="27"/>
      <c r="R50" s="27"/>
    </row>
    <row r="51" spans="13:18">
      <c r="M51" s="27"/>
      <c r="N51" s="27"/>
      <c r="O51" s="27"/>
      <c r="P51" s="27"/>
      <c r="Q51" s="27"/>
      <c r="R51" s="27"/>
    </row>
    <row r="52" spans="13:18">
      <c r="M52" s="27"/>
      <c r="N52" s="27"/>
      <c r="O52" s="27"/>
      <c r="P52" s="27"/>
      <c r="Q52" s="27"/>
      <c r="R52" s="27"/>
    </row>
    <row r="53" spans="13:18">
      <c r="M53" s="27"/>
      <c r="N53" s="27"/>
      <c r="O53" s="27"/>
      <c r="P53" s="27"/>
      <c r="Q53" s="27"/>
      <c r="R53" s="27"/>
    </row>
    <row r="54" spans="13:18">
      <c r="M54" s="27"/>
      <c r="N54" s="27"/>
      <c r="O54" s="27"/>
      <c r="P54" s="27"/>
      <c r="Q54" s="27"/>
      <c r="R54" s="27"/>
    </row>
    <row r="55" spans="13:18">
      <c r="M55" s="27"/>
      <c r="N55" s="27"/>
      <c r="O55" s="27"/>
      <c r="P55" s="27"/>
      <c r="Q55" s="27"/>
      <c r="R55" s="27"/>
    </row>
    <row r="56" spans="13:18">
      <c r="M56" s="27"/>
      <c r="N56" s="27"/>
      <c r="O56" s="27"/>
      <c r="P56" s="27"/>
      <c r="Q56" s="27"/>
      <c r="R56" s="27"/>
    </row>
    <row r="57" spans="13:18">
      <c r="M57" s="27"/>
      <c r="N57" s="27"/>
      <c r="O57" s="27"/>
      <c r="P57" s="27"/>
      <c r="Q57" s="27"/>
      <c r="R57" s="27"/>
    </row>
    <row r="58" spans="13:18">
      <c r="M58" s="27"/>
      <c r="N58" s="27"/>
      <c r="O58" s="27"/>
      <c r="P58" s="27"/>
      <c r="Q58" s="27"/>
      <c r="R58" s="27"/>
    </row>
    <row r="59" spans="13:18">
      <c r="M59" s="27"/>
      <c r="N59" s="27"/>
      <c r="O59" s="27"/>
      <c r="P59" s="27"/>
      <c r="Q59" s="27"/>
      <c r="R59" s="27"/>
    </row>
    <row r="60" spans="13:18">
      <c r="M60" s="27"/>
      <c r="N60" s="27"/>
      <c r="O60" s="27"/>
      <c r="P60" s="27"/>
      <c r="Q60" s="27"/>
      <c r="R60" s="27"/>
    </row>
    <row r="61" spans="13:18">
      <c r="M61" s="27"/>
      <c r="N61" s="27"/>
    </row>
    <row r="62" spans="13:18">
      <c r="M62" s="27"/>
      <c r="N62" s="27"/>
    </row>
    <row r="63" spans="13:18">
      <c r="M63" s="27"/>
      <c r="N63" s="27"/>
    </row>
    <row r="64" spans="13:18">
      <c r="M64" s="27"/>
      <c r="N64" s="27"/>
    </row>
    <row r="65" spans="13:14">
      <c r="M65" s="27"/>
      <c r="N65" s="27"/>
    </row>
    <row r="66" spans="13:14">
      <c r="M66" s="27"/>
      <c r="N66" s="27"/>
    </row>
    <row r="67" spans="13:14">
      <c r="M67" s="27"/>
      <c r="N67" s="27"/>
    </row>
    <row r="68" spans="13:14">
      <c r="M68" s="27"/>
      <c r="N68" s="27"/>
    </row>
    <row r="69" spans="13:14">
      <c r="M69" s="27"/>
      <c r="N69" s="27"/>
    </row>
    <row r="70" spans="13:14">
      <c r="M70" s="27"/>
      <c r="N70" s="27"/>
    </row>
    <row r="71" spans="13:14">
      <c r="M71" s="27"/>
      <c r="N71" s="27"/>
    </row>
    <row r="72" spans="13:14">
      <c r="M72" s="27"/>
      <c r="N72" s="27"/>
    </row>
    <row r="73" spans="13:14">
      <c r="M73" s="27"/>
      <c r="N73" s="27"/>
    </row>
    <row r="74" spans="13:14">
      <c r="M74" s="27"/>
      <c r="N74" s="27"/>
    </row>
    <row r="75" spans="13:14">
      <c r="M75" s="27"/>
      <c r="N75" s="27"/>
    </row>
    <row r="76" spans="13:14">
      <c r="M76" s="27"/>
      <c r="N76" s="27"/>
    </row>
    <row r="77" spans="13:14">
      <c r="M77" s="27"/>
      <c r="N77" s="27"/>
    </row>
    <row r="78" spans="13:14">
      <c r="M78" s="27"/>
      <c r="N78" s="27"/>
    </row>
    <row r="79" spans="13:14">
      <c r="M79" s="27"/>
      <c r="N79" s="27"/>
    </row>
    <row r="80" spans="13:14">
      <c r="M80" s="27"/>
      <c r="N80" s="27"/>
    </row>
    <row r="81" spans="13:14">
      <c r="M81" s="27"/>
      <c r="N81" s="27"/>
    </row>
    <row r="82" spans="13:14">
      <c r="M82" s="27"/>
      <c r="N82" s="27"/>
    </row>
    <row r="83" spans="13:14">
      <c r="M83" s="27"/>
      <c r="N83" s="27"/>
    </row>
    <row r="84" spans="13:14">
      <c r="M84" s="27"/>
      <c r="N84" s="27"/>
    </row>
  </sheetData>
  <mergeCells count="18">
    <mergeCell ref="B12:L12"/>
    <mergeCell ref="B13:D13"/>
    <mergeCell ref="F13:H13"/>
    <mergeCell ref="J13:L13"/>
    <mergeCell ref="B3:B4"/>
    <mergeCell ref="D3:D4"/>
    <mergeCell ref="F3:F4"/>
    <mergeCell ref="H3:H4"/>
    <mergeCell ref="N3:N4"/>
    <mergeCell ref="J3:J4"/>
    <mergeCell ref="L3:L4"/>
    <mergeCell ref="P3:P4"/>
    <mergeCell ref="B11:L11"/>
    <mergeCell ref="H29:L29"/>
    <mergeCell ref="H24:L24"/>
    <mergeCell ref="H25:L25"/>
    <mergeCell ref="H27:L27"/>
    <mergeCell ref="H28:L28"/>
  </mergeCells>
  <phoneticPr fontId="33" type="noConversion"/>
  <dataValidations count="1">
    <dataValidation type="list" allowBlank="1" showInputMessage="1" showErrorMessage="1" sqref="B7:B8">
      <formula1>$B$5:$B$8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23</vt:i4>
      </vt:variant>
    </vt:vector>
  </HeadingPairs>
  <TitlesOfParts>
    <vt:vector size="31" baseType="lpstr">
      <vt:lpstr>Pořadí družstev</vt:lpstr>
      <vt:lpstr>1.HD-zápis</vt:lpstr>
      <vt:lpstr>2.HD-zápis</vt:lpstr>
      <vt:lpstr>3.HD-zápis</vt:lpstr>
      <vt:lpstr>4.HD-zápis</vt:lpstr>
      <vt:lpstr>5.HD-zápis</vt:lpstr>
      <vt:lpstr>6.HD-zápis</vt:lpstr>
      <vt:lpstr>6.HD-los 8</vt:lpstr>
      <vt:lpstr>'1.HD-zápis'!__xlnm.Print_Area</vt:lpstr>
      <vt:lpstr>'2.HD-zápis'!__xlnm.Print_Area</vt:lpstr>
      <vt:lpstr>'3.HD-zápis'!__xlnm.Print_Area</vt:lpstr>
      <vt:lpstr>'4.HD-zápis'!__xlnm.Print_Area</vt:lpstr>
      <vt:lpstr>'5.HD-zápis'!__xlnm.Print_Area</vt:lpstr>
      <vt:lpstr>'6.HD-los 8'!__xlnm.Print_Area</vt:lpstr>
      <vt:lpstr>'6.HD-zápis'!__xlnm.Print_Area</vt:lpstr>
      <vt:lpstr>'6.HD-los 8'!A</vt:lpstr>
      <vt:lpstr>'6.HD-los 8'!B</vt:lpstr>
      <vt:lpstr>'6.HD-los 8'!D</vt:lpstr>
      <vt:lpstr>'6.HD-los 8'!F</vt:lpstr>
      <vt:lpstr>'6.HD-los 8'!H</vt:lpstr>
      <vt:lpstr>'6.HD-los 8'!J</vt:lpstr>
      <vt:lpstr>'6.HD-los 8'!L</vt:lpstr>
      <vt:lpstr>'6.HD-los 8'!N</vt:lpstr>
      <vt:lpstr>'1.HD-zápis'!Oblast_tisku</vt:lpstr>
      <vt:lpstr>'2.HD-zápis'!Oblast_tisku</vt:lpstr>
      <vt:lpstr>'3.HD-zápis'!Oblast_tisku</vt:lpstr>
      <vt:lpstr>'4.HD-zápis'!Oblast_tisku</vt:lpstr>
      <vt:lpstr>'5.HD-zápis'!Oblast_tisku</vt:lpstr>
      <vt:lpstr>'6.HD-los 8'!Oblast_tisku</vt:lpstr>
      <vt:lpstr>'6.HD-zápis'!Oblast_tisku</vt:lpstr>
      <vt:lpstr>'6.HD-los 8'!P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dcterms:created xsi:type="dcterms:W3CDTF">2018-05-03T19:35:45Z</dcterms:created>
  <dcterms:modified xsi:type="dcterms:W3CDTF">2018-05-15T05:28:51Z</dcterms:modified>
</cp:coreProperties>
</file>