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085" tabRatio="321"/>
  </bookViews>
  <sheets>
    <sheet name="Výsledky" sheetId="1" r:id="rId1"/>
    <sheet name="Celkově" sheetId="3" r:id="rId2"/>
  </sheets>
  <calcPr calcId="125725" iterateDelta="1E-4"/>
</workbook>
</file>

<file path=xl/calcChain.xml><?xml version="1.0" encoding="utf-8"?>
<calcChain xmlns="http://schemas.openxmlformats.org/spreadsheetml/2006/main">
  <c r="D1" i="3"/>
  <c r="M16"/>
  <c r="M17"/>
  <c r="M18"/>
  <c r="M19"/>
  <c r="M20"/>
  <c r="M21"/>
  <c r="AB5" i="1"/>
  <c r="AB6"/>
  <c r="AB7"/>
  <c r="AB8"/>
  <c r="AB9"/>
  <c r="AB10"/>
  <c r="AB11"/>
  <c r="AB12"/>
  <c r="AB13"/>
  <c r="AB14"/>
  <c r="AB15"/>
  <c r="AB16"/>
  <c r="AB17"/>
  <c r="AB18"/>
  <c r="AB19"/>
  <c r="AB20"/>
  <c r="AB21"/>
  <c r="AB4"/>
  <c r="M16"/>
  <c r="N16"/>
  <c r="O16"/>
  <c r="P16"/>
  <c r="Q16"/>
  <c r="R16"/>
  <c r="S16"/>
  <c r="M17"/>
  <c r="N17"/>
  <c r="O17"/>
  <c r="P17"/>
  <c r="Q17"/>
  <c r="R17"/>
  <c r="S17"/>
  <c r="M18"/>
  <c r="N18"/>
  <c r="O18"/>
  <c r="P18"/>
  <c r="Q18"/>
  <c r="R18"/>
  <c r="S18"/>
  <c r="M19"/>
  <c r="N19"/>
  <c r="O19"/>
  <c r="P19"/>
  <c r="Q19"/>
  <c r="R19"/>
  <c r="S19"/>
  <c r="M20"/>
  <c r="N20"/>
  <c r="O20"/>
  <c r="P20"/>
  <c r="Q20"/>
  <c r="R20"/>
  <c r="S20"/>
  <c r="M21"/>
  <c r="N21"/>
  <c r="O21"/>
  <c r="P21"/>
  <c r="Q21"/>
  <c r="R21"/>
  <c r="S21"/>
  <c r="M15"/>
  <c r="M4" i="3"/>
  <c r="M5"/>
  <c r="M6"/>
  <c r="M7"/>
  <c r="M8"/>
  <c r="M9"/>
  <c r="M10"/>
  <c r="M11"/>
  <c r="M12"/>
  <c r="M13"/>
  <c r="M14"/>
  <c r="M15"/>
  <c r="M4" i="1"/>
  <c r="N4"/>
  <c r="O4"/>
  <c r="P4"/>
  <c r="Q4"/>
  <c r="R4"/>
  <c r="S4"/>
  <c r="M5"/>
  <c r="N5"/>
  <c r="O5"/>
  <c r="P5"/>
  <c r="Q5"/>
  <c r="R5"/>
  <c r="S5"/>
  <c r="M6"/>
  <c r="N6"/>
  <c r="O6"/>
  <c r="P6"/>
  <c r="Q6"/>
  <c r="R6"/>
  <c r="S6"/>
  <c r="M7"/>
  <c r="N7"/>
  <c r="O7"/>
  <c r="P7"/>
  <c r="Q7"/>
  <c r="R7"/>
  <c r="S7"/>
  <c r="M8"/>
  <c r="N8"/>
  <c r="O8"/>
  <c r="P8"/>
  <c r="Q8"/>
  <c r="R8"/>
  <c r="S8"/>
  <c r="M9"/>
  <c r="N9"/>
  <c r="O9"/>
  <c r="P9"/>
  <c r="Q9"/>
  <c r="R9"/>
  <c r="S9"/>
  <c r="M10"/>
  <c r="N10"/>
  <c r="O10"/>
  <c r="P10"/>
  <c r="Q10"/>
  <c r="R10"/>
  <c r="S10"/>
  <c r="M11"/>
  <c r="N11"/>
  <c r="O11"/>
  <c r="P11"/>
  <c r="Q11"/>
  <c r="R11"/>
  <c r="S11"/>
  <c r="M12"/>
  <c r="N12"/>
  <c r="O12"/>
  <c r="P12"/>
  <c r="Q12"/>
  <c r="R12"/>
  <c r="S12"/>
  <c r="M13"/>
  <c r="N13"/>
  <c r="O13"/>
  <c r="P13"/>
  <c r="Q13"/>
  <c r="R13"/>
  <c r="S13"/>
  <c r="M14"/>
  <c r="N14"/>
  <c r="O14"/>
  <c r="P14"/>
  <c r="Q14"/>
  <c r="R14"/>
  <c r="S14"/>
  <c r="N15"/>
  <c r="O15"/>
  <c r="P15"/>
  <c r="Q15"/>
  <c r="R15"/>
  <c r="S15"/>
  <c r="T8" l="1"/>
  <c r="W8" s="1"/>
  <c r="N16" i="3"/>
  <c r="T9" i="1"/>
  <c r="Z9" s="1"/>
  <c r="T7"/>
  <c r="Z7" s="1"/>
  <c r="T5"/>
  <c r="X5" s="1"/>
  <c r="T17"/>
  <c r="T16"/>
  <c r="V7"/>
  <c r="T12"/>
  <c r="Z12" s="1"/>
  <c r="T10"/>
  <c r="Z10" s="1"/>
  <c r="L17" i="3"/>
  <c r="K17" s="1"/>
  <c r="L18"/>
  <c r="K18" s="1"/>
  <c r="T21" i="1"/>
  <c r="T14"/>
  <c r="Z14" s="1"/>
  <c r="T20"/>
  <c r="T18"/>
  <c r="N17" i="3"/>
  <c r="T19" i="1"/>
  <c r="T6"/>
  <c r="Y6" s="1"/>
  <c r="T4"/>
  <c r="Z4" s="1"/>
  <c r="L21" i="3"/>
  <c r="K21" s="1"/>
  <c r="L10"/>
  <c r="K10" s="1"/>
  <c r="N13"/>
  <c r="L12"/>
  <c r="K12" s="1"/>
  <c r="N5"/>
  <c r="N4"/>
  <c r="L14"/>
  <c r="K14" s="1"/>
  <c r="L7"/>
  <c r="K7" s="1"/>
  <c r="L15"/>
  <c r="K15" s="1"/>
  <c r="T15" i="1"/>
  <c r="V18" s="1"/>
  <c r="T13"/>
  <c r="V13" s="1"/>
  <c r="T11"/>
  <c r="V11" s="1"/>
  <c r="X12" l="1"/>
  <c r="W10"/>
  <c r="Y10"/>
  <c r="V10"/>
  <c r="U10"/>
  <c r="X10"/>
  <c r="W9"/>
  <c r="X9"/>
  <c r="U7"/>
  <c r="V12"/>
  <c r="Z8"/>
  <c r="U8"/>
  <c r="Y12"/>
  <c r="U9"/>
  <c r="V8"/>
  <c r="X8"/>
  <c r="Y8"/>
  <c r="W12"/>
  <c r="W7"/>
  <c r="Y7"/>
  <c r="Y9"/>
  <c r="V9"/>
  <c r="L16" i="3"/>
  <c r="K16" s="1"/>
  <c r="U12" i="1"/>
  <c r="Z5"/>
  <c r="W5"/>
  <c r="V5"/>
  <c r="U5"/>
  <c r="Y5"/>
  <c r="Z15"/>
  <c r="U18"/>
  <c r="V20"/>
  <c r="X18"/>
  <c r="V21"/>
  <c r="Z20"/>
  <c r="Y17"/>
  <c r="X16"/>
  <c r="X17"/>
  <c r="X19"/>
  <c r="W21"/>
  <c r="X20"/>
  <c r="Z16"/>
  <c r="U16"/>
  <c r="W18"/>
  <c r="Z17"/>
  <c r="U20"/>
  <c r="Z19"/>
  <c r="V16"/>
  <c r="X15"/>
  <c r="Y19"/>
  <c r="W20"/>
  <c r="Y16"/>
  <c r="W19"/>
  <c r="Y21"/>
  <c r="W16"/>
  <c r="Z18"/>
  <c r="U19"/>
  <c r="U21"/>
  <c r="W17"/>
  <c r="X7"/>
  <c r="X21"/>
  <c r="V17"/>
  <c r="U17"/>
  <c r="V19"/>
  <c r="Z21"/>
  <c r="Y18"/>
  <c r="Y20"/>
  <c r="N18" i="3"/>
  <c r="W14" i="1"/>
  <c r="U14"/>
  <c r="V14"/>
  <c r="Y14"/>
  <c r="X14"/>
  <c r="N10" i="3"/>
  <c r="L5"/>
  <c r="K5" s="1"/>
  <c r="N20"/>
  <c r="L20"/>
  <c r="K20" s="1"/>
  <c r="N19"/>
  <c r="L19"/>
  <c r="K19" s="1"/>
  <c r="N7"/>
  <c r="N12"/>
  <c r="N11"/>
  <c r="N9"/>
  <c r="L9"/>
  <c r="K9" s="1"/>
  <c r="V6" i="1"/>
  <c r="X6"/>
  <c r="W6"/>
  <c r="Z6"/>
  <c r="U6"/>
  <c r="N6" i="3"/>
  <c r="U4" i="1"/>
  <c r="Y4"/>
  <c r="X4"/>
  <c r="V4"/>
  <c r="W4"/>
  <c r="N21" i="3"/>
  <c r="N14"/>
  <c r="X13" i="1"/>
  <c r="L13" i="3"/>
  <c r="K13" s="1"/>
  <c r="L4"/>
  <c r="K4" s="1"/>
  <c r="L6"/>
  <c r="K6" s="1"/>
  <c r="N8"/>
  <c r="L11"/>
  <c r="K11" s="1"/>
  <c r="L8"/>
  <c r="K8" s="1"/>
  <c r="N15"/>
  <c r="Z13" i="1"/>
  <c r="U15"/>
  <c r="Y15"/>
  <c r="W15"/>
  <c r="V15"/>
  <c r="U11"/>
  <c r="Y11"/>
  <c r="W11"/>
  <c r="U13"/>
  <c r="Y13"/>
  <c r="W13"/>
  <c r="X11"/>
  <c r="Z11"/>
</calcChain>
</file>

<file path=xl/sharedStrings.xml><?xml version="1.0" encoding="utf-8"?>
<sst xmlns="http://schemas.openxmlformats.org/spreadsheetml/2006/main" count="76" uniqueCount="49">
  <si>
    <t>AMATÉRSKÝ POHÁR</t>
  </si>
  <si>
    <t>Jméno</t>
  </si>
  <si>
    <t>HDC</t>
  </si>
  <si>
    <t>1. hra</t>
  </si>
  <si>
    <t>2. hra</t>
  </si>
  <si>
    <t>3. hra</t>
  </si>
  <si>
    <t>4. hra</t>
  </si>
  <si>
    <t>5. hra</t>
  </si>
  <si>
    <t>6. hra</t>
  </si>
  <si>
    <t>Celkem</t>
  </si>
  <si>
    <t>Průměr</t>
  </si>
  <si>
    <t>Pořadí</t>
  </si>
  <si>
    <t>* Pokud požadované jméno není v seznamu, klikni na list Knihovna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</si>
  <si>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</si>
  <si>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</si>
  <si>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</si>
  <si>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</si>
  <si>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</si>
  <si>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</si>
  <si>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</si>
  <si>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</si>
  <si>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</si>
  <si>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</si>
  <si>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</si>
  <si>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</si>
  <si>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</si>
  <si>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Součet – součet nejlepších pěti her včetně handicapů</t>
  </si>
  <si>
    <t>Průměr – průměr z nejlepších pěti her bez handicapů</t>
  </si>
  <si>
    <t>13.</t>
  </si>
  <si>
    <t>14.</t>
  </si>
  <si>
    <t>15.</t>
  </si>
  <si>
    <t>16.</t>
  </si>
  <si>
    <t>17.</t>
  </si>
  <si>
    <t>18.</t>
  </si>
  <si>
    <t>Motyka Vlastimil</t>
  </si>
  <si>
    <t>Vlach Zdeněk</t>
  </si>
  <si>
    <t>Chlopčík Jiří</t>
  </si>
  <si>
    <t>Mudrák Jiří Erik</t>
  </si>
  <si>
    <t>Matějíček Štefan</t>
  </si>
  <si>
    <t>Lipka Miroslav</t>
  </si>
  <si>
    <t>Orság Karel</t>
  </si>
  <si>
    <t>Orságová Anna</t>
  </si>
  <si>
    <t>Chovančík Petr</t>
  </si>
  <si>
    <t>Morys Ladislav</t>
  </si>
  <si>
    <t>Morysová Veronika</t>
  </si>
  <si>
    <t>Orságová Jana</t>
  </si>
  <si>
    <t/>
  </si>
  <si>
    <t>0</t>
  </si>
  <si>
    <t>Bowling Jadran, 19.3.2017</t>
  </si>
</sst>
</file>

<file path=xl/styles.xml><?xml version="1.0" encoding="utf-8"?>
<styleSheet xmlns="http://schemas.openxmlformats.org/spreadsheetml/2006/main">
  <numFmts count="1">
    <numFmt numFmtId="164" formatCode=";;;"/>
  </numFmts>
  <fonts count="16">
    <font>
      <sz val="10"/>
      <name val="Arial"/>
      <family val="2"/>
      <charset val="238"/>
    </font>
    <font>
      <sz val="10"/>
      <color indexed="62"/>
      <name val="Mangal"/>
      <family val="2"/>
      <charset val="238"/>
    </font>
    <font>
      <sz val="10"/>
      <color indexed="10"/>
      <name val="Mangal"/>
      <family val="2"/>
      <charset val="238"/>
    </font>
    <font>
      <strike/>
      <sz val="10"/>
      <name val="Mangal"/>
      <family val="2"/>
      <charset val="238"/>
    </font>
    <font>
      <b/>
      <sz val="30"/>
      <color indexed="62"/>
      <name val="Arial"/>
      <family val="2"/>
      <charset val="238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15"/>
      <name val="Arial"/>
      <family val="2"/>
      <charset val="238"/>
    </font>
    <font>
      <b/>
      <sz val="18"/>
      <color indexed="62"/>
      <name val="Arial"/>
      <family val="2"/>
      <charset val="238"/>
    </font>
    <font>
      <sz val="10"/>
      <color indexed="9"/>
      <name val="Arial"/>
      <family val="2"/>
      <charset val="238"/>
    </font>
    <font>
      <sz val="16"/>
      <name val="Arial"/>
      <family val="2"/>
      <charset val="238"/>
    </font>
    <font>
      <b/>
      <sz val="24"/>
      <color indexed="6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1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rgb="FFCFE7F5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Protection="1">
      <protection locked="0" hidden="1"/>
    </xf>
    <xf numFmtId="0" fontId="8" fillId="3" borderId="4" xfId="0" applyNumberFormat="1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locked="0"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2" fontId="8" fillId="6" borderId="6" xfId="0" applyNumberFormat="1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Protection="1">
      <protection locked="0" hidden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locked="0" hidden="1"/>
    </xf>
    <xf numFmtId="0" fontId="8" fillId="4" borderId="11" xfId="0" applyFont="1" applyFill="1" applyBorder="1" applyAlignment="1" applyProtection="1">
      <alignment horizontal="center" vertical="center"/>
      <protection locked="0" hidden="1"/>
    </xf>
    <xf numFmtId="0" fontId="8" fillId="5" borderId="12" xfId="0" applyFont="1" applyFill="1" applyBorder="1" applyAlignment="1" applyProtection="1">
      <alignment horizontal="center" vertical="center"/>
      <protection hidden="1"/>
    </xf>
    <xf numFmtId="2" fontId="8" fillId="6" borderId="12" xfId="0" applyNumberFormat="1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Protection="1">
      <protection locked="0" hidden="1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8" fillId="4" borderId="17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Alignment="1" applyProtection="1">
      <alignment horizontal="center" wrapText="1"/>
      <protection hidden="1"/>
    </xf>
    <xf numFmtId="49" fontId="14" fillId="0" borderId="0" xfId="0" applyNumberFormat="1" applyFont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9" borderId="8" xfId="0" applyFont="1" applyFill="1" applyBorder="1" applyAlignment="1" applyProtection="1">
      <alignment horizontal="center"/>
      <protection hidden="1"/>
    </xf>
    <xf numFmtId="0" fontId="15" fillId="9" borderId="8" xfId="0" applyFont="1" applyFill="1" applyBorder="1" applyAlignment="1" applyProtection="1">
      <alignment horizontal="left"/>
      <protection hidden="1"/>
    </xf>
    <xf numFmtId="0" fontId="15" fillId="9" borderId="9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left"/>
      <protection hidden="1"/>
    </xf>
    <xf numFmtId="0" fontId="15" fillId="9" borderId="14" xfId="0" applyFont="1" applyFill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5" fillId="9" borderId="19" xfId="0" applyFont="1" applyFill="1" applyBorder="1" applyAlignment="1" applyProtection="1">
      <alignment horizontal="center"/>
      <protection hidden="1"/>
    </xf>
    <xf numFmtId="0" fontId="15" fillId="9" borderId="19" xfId="0" applyFont="1" applyFill="1" applyBorder="1" applyAlignment="1" applyProtection="1">
      <alignment horizontal="left"/>
      <protection hidden="1"/>
    </xf>
    <xf numFmtId="0" fontId="15" fillId="9" borderId="20" xfId="0" applyFont="1" applyFill="1" applyBorder="1" applyAlignment="1" applyProtection="1">
      <alignment horizontal="center"/>
      <protection hidden="1"/>
    </xf>
    <xf numFmtId="2" fontId="8" fillId="11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Protection="1"/>
    <xf numFmtId="0" fontId="10" fillId="0" borderId="0" xfId="0" applyFont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Alignment="1" applyProtection="1">
      <alignment horizontal="center"/>
    </xf>
    <xf numFmtId="0" fontId="10" fillId="0" borderId="8" xfId="0" applyFont="1" applyBorder="1" applyProtection="1"/>
    <xf numFmtId="0" fontId="10" fillId="0" borderId="9" xfId="0" applyFont="1" applyBorder="1" applyProtection="1"/>
    <xf numFmtId="0" fontId="10" fillId="0" borderId="0" xfId="0" applyFont="1" applyProtection="1"/>
    <xf numFmtId="0" fontId="10" fillId="0" borderId="14" xfId="0" applyFont="1" applyBorder="1" applyProtection="1"/>
    <xf numFmtId="0" fontId="10" fillId="0" borderId="19" xfId="0" applyFont="1" applyBorder="1" applyAlignment="1" applyProtection="1">
      <alignment horizontal="center"/>
    </xf>
    <xf numFmtId="0" fontId="10" fillId="0" borderId="19" xfId="0" applyFont="1" applyBorder="1" applyProtection="1"/>
    <xf numFmtId="0" fontId="10" fillId="0" borderId="20" xfId="0" applyFont="1" applyBorder="1" applyProtection="1"/>
    <xf numFmtId="0" fontId="10" fillId="0" borderId="25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26" xfId="0" applyFont="1" applyBorder="1" applyProtection="1"/>
    <xf numFmtId="164" fontId="10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0" fontId="8" fillId="10" borderId="4" xfId="0" applyFont="1" applyFill="1" applyBorder="1" applyProtection="1">
      <protection locked="0" hidden="1"/>
    </xf>
    <xf numFmtId="0" fontId="8" fillId="10" borderId="10" xfId="0" applyFont="1" applyFill="1" applyBorder="1" applyProtection="1">
      <protection locked="0" hidden="1"/>
    </xf>
    <xf numFmtId="2" fontId="8" fillId="11" borderId="6" xfId="0" applyNumberFormat="1" applyFont="1" applyFill="1" applyBorder="1" applyAlignment="1" applyProtection="1">
      <alignment horizontal="center" vertical="center"/>
      <protection hidden="1"/>
    </xf>
    <xf numFmtId="0" fontId="9" fillId="7" borderId="12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left"/>
      <protection hidden="1"/>
    </xf>
    <xf numFmtId="1" fontId="11" fillId="5" borderId="27" xfId="0" applyNumberFormat="1" applyFont="1" applyFill="1" applyBorder="1" applyAlignment="1" applyProtection="1">
      <alignment horizontal="center"/>
      <protection hidden="1"/>
    </xf>
    <xf numFmtId="0" fontId="11" fillId="8" borderId="27" xfId="0" applyFont="1" applyFill="1" applyBorder="1" applyAlignment="1" applyProtection="1">
      <alignment horizontal="center"/>
      <protection hidden="1"/>
    </xf>
    <xf numFmtId="49" fontId="11" fillId="4" borderId="27" xfId="0" applyNumberFormat="1" applyFont="1" applyFill="1" applyBorder="1" applyAlignment="1" applyProtection="1">
      <alignment horizontal="center"/>
      <protection hidden="1"/>
    </xf>
    <xf numFmtId="49" fontId="0" fillId="0" borderId="21" xfId="0" applyNumberFormat="1" applyBorder="1" applyProtection="1">
      <protection locked="0" hidden="1"/>
    </xf>
    <xf numFmtId="49" fontId="0" fillId="0" borderId="22" xfId="0" applyNumberFormat="1" applyBorder="1" applyProtection="1">
      <protection locked="0" hidden="1"/>
    </xf>
    <xf numFmtId="49" fontId="0" fillId="0" borderId="23" xfId="0" applyNumberFormat="1" applyBorder="1" applyProtection="1">
      <protection locked="0" hidden="1"/>
    </xf>
    <xf numFmtId="49" fontId="0" fillId="0" borderId="24" xfId="0" applyNumberFormat="1" applyBorder="1" applyProtection="1">
      <protection locked="0" hidden="1"/>
    </xf>
    <xf numFmtId="49" fontId="7" fillId="0" borderId="15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49" fontId="7" fillId="0" borderId="3" xfId="0" applyNumberFormat="1" applyFont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10">
    <cellStyle name="Bez názvu1" xfId="1"/>
    <cellStyle name="Bez názvu2" xfId="2"/>
    <cellStyle name="Bez názvu3" xfId="3"/>
    <cellStyle name="Bez názvu4" xfId="4"/>
    <cellStyle name="Bez názvu5" xfId="5"/>
    <cellStyle name="Bez názvu6" xfId="6"/>
    <cellStyle name="Bez názvu7" xfId="7"/>
    <cellStyle name="Bez názvu8" xfId="8"/>
    <cellStyle name="Bez názvu9" xfId="9"/>
    <cellStyle name="normální" xfId="0" builtinId="0"/>
  </cellStyles>
  <dxfs count="21"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</font>
      <fill>
        <patternFill>
          <bgColor rgb="FFCC66FF"/>
        </patternFill>
      </fill>
    </dxf>
    <dxf>
      <font>
        <strike/>
        <color auto="1"/>
      </font>
      <fill>
        <patternFill>
          <bgColor rgb="FFCC66FF"/>
        </patternFill>
      </fill>
    </dxf>
    <dxf>
      <font>
        <b/>
        <i val="0"/>
        <strike val="0"/>
        <color rgb="FF00B05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E6E6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  <mruColors>
      <color rgb="FFCC66FF"/>
      <color rgb="FFCFE7F5"/>
      <color rgb="FFCCECFF"/>
      <color rgb="FFCCFFCC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115" zoomScaleNormal="115" workbookViewId="0">
      <selection activeCell="F17" sqref="F17"/>
    </sheetView>
  </sheetViews>
  <sheetFormatPr defaultColWidth="11.5703125" defaultRowHeight="22.7" customHeight="1"/>
  <cols>
    <col min="1" max="1" width="5.140625" style="1" customWidth="1"/>
    <col min="2" max="2" width="25.7109375" style="2" customWidth="1"/>
    <col min="3" max="3" width="6.42578125" style="3" customWidth="1"/>
    <col min="4" max="9" width="10.140625" style="2" customWidth="1"/>
    <col min="10" max="10" width="11.5703125" style="2"/>
    <col min="11" max="11" width="11.5703125" style="4"/>
    <col min="12" max="12" width="9" style="5" customWidth="1"/>
    <col min="13" max="13" width="3.7109375" style="2" customWidth="1"/>
    <col min="14" max="19" width="3.7109375" style="5" customWidth="1"/>
    <col min="20" max="26" width="3.7109375" style="2" customWidth="1"/>
    <col min="27" max="16384" width="11.5703125" style="2"/>
  </cols>
  <sheetData>
    <row r="1" spans="1:28" s="5" customFormat="1" ht="42.6" customHeight="1">
      <c r="A1" s="6"/>
      <c r="C1" s="3"/>
      <c r="D1" s="80" t="s">
        <v>0</v>
      </c>
      <c r="E1" s="80"/>
      <c r="F1" s="80"/>
      <c r="G1" s="80"/>
      <c r="H1" s="80"/>
      <c r="I1" s="80"/>
      <c r="J1" s="81" t="s">
        <v>48</v>
      </c>
      <c r="K1" s="81"/>
      <c r="L1" s="81"/>
    </row>
    <row r="2" spans="1:28" ht="12.75">
      <c r="D2" s="5"/>
      <c r="E2" s="5"/>
      <c r="F2" s="5"/>
      <c r="G2" s="5"/>
      <c r="H2" s="5"/>
      <c r="I2" s="5"/>
      <c r="J2" s="5"/>
      <c r="K2" s="7"/>
    </row>
    <row r="3" spans="1:28" s="13" customFormat="1" ht="23.1" customHeight="1" thickBot="1">
      <c r="A3" s="8"/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1" t="s">
        <v>10</v>
      </c>
      <c r="L3" s="12" t="s">
        <v>11</v>
      </c>
    </row>
    <row r="4" spans="1:28" ht="22.7" customHeight="1" thickBot="1">
      <c r="A4" s="82"/>
      <c r="B4" s="14" t="s">
        <v>36</v>
      </c>
      <c r="C4" s="15">
        <v>0</v>
      </c>
      <c r="D4" s="16">
        <v>153</v>
      </c>
      <c r="E4" s="16">
        <v>157</v>
      </c>
      <c r="F4" s="16">
        <v>178</v>
      </c>
      <c r="G4" s="16">
        <v>156</v>
      </c>
      <c r="H4" s="16">
        <v>140</v>
      </c>
      <c r="I4" s="17">
        <v>171</v>
      </c>
      <c r="J4" s="18">
        <v>815</v>
      </c>
      <c r="K4" s="19">
        <v>163</v>
      </c>
      <c r="L4" s="20">
        <v>3</v>
      </c>
      <c r="M4" s="51">
        <f t="shared" ref="M4:M15" si="0">IF(I4=0,0,LARGE(D4:I4,6))</f>
        <v>140</v>
      </c>
      <c r="N4" s="52">
        <f t="shared" ref="N4:N15" si="1">0.6+D4</f>
        <v>153.6</v>
      </c>
      <c r="O4" s="52">
        <f t="shared" ref="O4:O15" si="2">0.5+E4</f>
        <v>157.5</v>
      </c>
      <c r="P4" s="52">
        <f t="shared" ref="P4:P15" si="3">0.4+F4</f>
        <v>178.4</v>
      </c>
      <c r="Q4" s="52">
        <f t="shared" ref="Q4:Q15" si="4">0.3+G4</f>
        <v>156.30000000000001</v>
      </c>
      <c r="R4" s="52">
        <f t="shared" ref="R4:R15" si="5">0.2+H4</f>
        <v>140.19999999999999</v>
      </c>
      <c r="S4" s="52">
        <f t="shared" ref="S4:S15" si="6">0.1+I4</f>
        <v>171.1</v>
      </c>
      <c r="T4" s="53">
        <f t="shared" ref="T4:T15" si="7">LARGE(N4:S4,6)</f>
        <v>140.19999999999999</v>
      </c>
      <c r="U4" s="53">
        <f t="shared" ref="U4:Z4" si="8">IF(N4-$T$4&gt;0,0,1)</f>
        <v>0</v>
      </c>
      <c r="V4" s="53">
        <f t="shared" si="8"/>
        <v>0</v>
      </c>
      <c r="W4" s="53">
        <f t="shared" si="8"/>
        <v>0</v>
      </c>
      <c r="X4" s="53">
        <f t="shared" si="8"/>
        <v>0</v>
      </c>
      <c r="Y4" s="53">
        <f t="shared" si="8"/>
        <v>1</v>
      </c>
      <c r="Z4" s="54">
        <f t="shared" si="8"/>
        <v>0</v>
      </c>
      <c r="AB4" s="2">
        <f>MIN(D4:I4)</f>
        <v>140</v>
      </c>
    </row>
    <row r="5" spans="1:28" ht="22.7" customHeight="1" thickBot="1">
      <c r="A5" s="82"/>
      <c r="B5" s="21" t="s">
        <v>35</v>
      </c>
      <c r="C5" s="22">
        <v>0</v>
      </c>
      <c r="D5" s="23">
        <v>140</v>
      </c>
      <c r="E5" s="23">
        <v>139</v>
      </c>
      <c r="F5" s="23">
        <v>144</v>
      </c>
      <c r="G5" s="23">
        <v>120</v>
      </c>
      <c r="H5" s="23">
        <v>139</v>
      </c>
      <c r="I5" s="24">
        <v>168</v>
      </c>
      <c r="J5" s="25">
        <v>730</v>
      </c>
      <c r="K5" s="26">
        <v>146</v>
      </c>
      <c r="L5" s="70">
        <v>6</v>
      </c>
      <c r="M5" s="49">
        <f t="shared" si="0"/>
        <v>120</v>
      </c>
      <c r="N5" s="50">
        <f t="shared" si="1"/>
        <v>140.6</v>
      </c>
      <c r="O5" s="50">
        <f t="shared" si="2"/>
        <v>139.5</v>
      </c>
      <c r="P5" s="50">
        <f t="shared" si="3"/>
        <v>144.4</v>
      </c>
      <c r="Q5" s="50">
        <f t="shared" si="4"/>
        <v>120.3</v>
      </c>
      <c r="R5" s="50">
        <f t="shared" si="5"/>
        <v>139.19999999999999</v>
      </c>
      <c r="S5" s="50">
        <f t="shared" si="6"/>
        <v>168.1</v>
      </c>
      <c r="T5" s="55">
        <f t="shared" si="7"/>
        <v>120.3</v>
      </c>
      <c r="U5" s="55">
        <f t="shared" ref="U5:Z5" si="9">IF(N5-$T$5&gt;0,0,1)</f>
        <v>0</v>
      </c>
      <c r="V5" s="55">
        <f t="shared" si="9"/>
        <v>0</v>
      </c>
      <c r="W5" s="55">
        <f t="shared" si="9"/>
        <v>0</v>
      </c>
      <c r="X5" s="55">
        <f t="shared" si="9"/>
        <v>1</v>
      </c>
      <c r="Y5" s="55">
        <f t="shared" si="9"/>
        <v>0</v>
      </c>
      <c r="Z5" s="56">
        <f t="shared" si="9"/>
        <v>0</v>
      </c>
      <c r="AB5" s="2">
        <f t="shared" ref="AB5:AB21" si="10">MIN(D5:I5)</f>
        <v>120</v>
      </c>
    </row>
    <row r="6" spans="1:28" ht="22.7" customHeight="1" thickBot="1">
      <c r="A6" s="79"/>
      <c r="B6" s="14" t="s">
        <v>37</v>
      </c>
      <c r="C6" s="15">
        <v>0</v>
      </c>
      <c r="D6" s="16">
        <v>179</v>
      </c>
      <c r="E6" s="16">
        <v>157</v>
      </c>
      <c r="F6" s="16">
        <v>152</v>
      </c>
      <c r="G6" s="16">
        <v>155</v>
      </c>
      <c r="H6" s="16">
        <v>155</v>
      </c>
      <c r="I6" s="17">
        <v>178</v>
      </c>
      <c r="J6" s="18">
        <v>824</v>
      </c>
      <c r="K6" s="19">
        <v>164.8</v>
      </c>
      <c r="L6" s="20">
        <v>2</v>
      </c>
      <c r="M6" s="49">
        <f t="shared" si="0"/>
        <v>152</v>
      </c>
      <c r="N6" s="50">
        <f t="shared" si="1"/>
        <v>179.6</v>
      </c>
      <c r="O6" s="50">
        <f t="shared" si="2"/>
        <v>157.5</v>
      </c>
      <c r="P6" s="50">
        <f t="shared" si="3"/>
        <v>152.4</v>
      </c>
      <c r="Q6" s="50">
        <f t="shared" si="4"/>
        <v>155.30000000000001</v>
      </c>
      <c r="R6" s="50">
        <f t="shared" si="5"/>
        <v>155.19999999999999</v>
      </c>
      <c r="S6" s="50">
        <f t="shared" si="6"/>
        <v>178.1</v>
      </c>
      <c r="T6" s="55">
        <f t="shared" si="7"/>
        <v>152.4</v>
      </c>
      <c r="U6" s="55">
        <f t="shared" ref="U6:Z6" si="11">IF(N6-$T$6&gt;0,0,1)</f>
        <v>0</v>
      </c>
      <c r="V6" s="55">
        <f t="shared" si="11"/>
        <v>0</v>
      </c>
      <c r="W6" s="55">
        <f t="shared" si="11"/>
        <v>1</v>
      </c>
      <c r="X6" s="55">
        <f t="shared" si="11"/>
        <v>0</v>
      </c>
      <c r="Y6" s="55">
        <f t="shared" si="11"/>
        <v>0</v>
      </c>
      <c r="Z6" s="56">
        <f t="shared" si="11"/>
        <v>0</v>
      </c>
      <c r="AB6" s="2">
        <f t="shared" si="10"/>
        <v>152</v>
      </c>
    </row>
    <row r="7" spans="1:28" ht="22.7" customHeight="1" thickBot="1">
      <c r="A7" s="79"/>
      <c r="B7" s="27" t="s">
        <v>34</v>
      </c>
      <c r="C7" s="22">
        <v>0</v>
      </c>
      <c r="D7" s="28">
        <v>193</v>
      </c>
      <c r="E7" s="28">
        <v>123</v>
      </c>
      <c r="F7" s="28">
        <v>137</v>
      </c>
      <c r="G7" s="28">
        <v>171</v>
      </c>
      <c r="H7" s="28">
        <v>140</v>
      </c>
      <c r="I7" s="29">
        <v>157</v>
      </c>
      <c r="J7" s="25">
        <v>798</v>
      </c>
      <c r="K7" s="26">
        <v>159.6</v>
      </c>
      <c r="L7" s="70">
        <v>4</v>
      </c>
      <c r="M7" s="49">
        <f t="shared" si="0"/>
        <v>123</v>
      </c>
      <c r="N7" s="50">
        <f t="shared" si="1"/>
        <v>193.6</v>
      </c>
      <c r="O7" s="50">
        <f t="shared" si="2"/>
        <v>123.5</v>
      </c>
      <c r="P7" s="50">
        <f t="shared" si="3"/>
        <v>137.4</v>
      </c>
      <c r="Q7" s="50">
        <f t="shared" si="4"/>
        <v>171.3</v>
      </c>
      <c r="R7" s="50">
        <f t="shared" si="5"/>
        <v>140.19999999999999</v>
      </c>
      <c r="S7" s="50">
        <f t="shared" si="6"/>
        <v>157.1</v>
      </c>
      <c r="T7" s="55">
        <f t="shared" si="7"/>
        <v>123.5</v>
      </c>
      <c r="U7" s="55">
        <f t="shared" ref="U7:Z7" si="12">IF(N7-$T$7&gt;0,0,1)</f>
        <v>0</v>
      </c>
      <c r="V7" s="55">
        <f t="shared" si="12"/>
        <v>1</v>
      </c>
      <c r="W7" s="55">
        <f t="shared" si="12"/>
        <v>0</v>
      </c>
      <c r="X7" s="55">
        <f t="shared" si="12"/>
        <v>0</v>
      </c>
      <c r="Y7" s="55">
        <f t="shared" si="12"/>
        <v>0</v>
      </c>
      <c r="Z7" s="56">
        <f t="shared" si="12"/>
        <v>0</v>
      </c>
      <c r="AB7" s="2">
        <f t="shared" si="10"/>
        <v>123</v>
      </c>
    </row>
    <row r="8" spans="1:28" ht="22.7" customHeight="1" thickBot="1">
      <c r="A8" s="79"/>
      <c r="B8" s="14" t="s">
        <v>38</v>
      </c>
      <c r="C8" s="15">
        <v>0</v>
      </c>
      <c r="D8" s="16">
        <v>136</v>
      </c>
      <c r="E8" s="16">
        <v>119</v>
      </c>
      <c r="F8" s="16">
        <v>187</v>
      </c>
      <c r="G8" s="16">
        <v>169</v>
      </c>
      <c r="H8" s="16">
        <v>127</v>
      </c>
      <c r="I8" s="17">
        <v>173</v>
      </c>
      <c r="J8" s="18">
        <v>792</v>
      </c>
      <c r="K8" s="19">
        <v>158.4</v>
      </c>
      <c r="L8" s="20">
        <v>5</v>
      </c>
      <c r="M8" s="49">
        <f t="shared" si="0"/>
        <v>119</v>
      </c>
      <c r="N8" s="50">
        <f t="shared" si="1"/>
        <v>136.6</v>
      </c>
      <c r="O8" s="50">
        <f t="shared" si="2"/>
        <v>119.5</v>
      </c>
      <c r="P8" s="50">
        <f t="shared" si="3"/>
        <v>187.4</v>
      </c>
      <c r="Q8" s="50">
        <f t="shared" si="4"/>
        <v>169.3</v>
      </c>
      <c r="R8" s="50">
        <f t="shared" si="5"/>
        <v>127.2</v>
      </c>
      <c r="S8" s="50">
        <f t="shared" si="6"/>
        <v>173.1</v>
      </c>
      <c r="T8" s="55">
        <f t="shared" si="7"/>
        <v>119.5</v>
      </c>
      <c r="U8" s="55">
        <f t="shared" ref="U8:Z8" si="13">IF(N8-$T$8&gt;0,0,1)</f>
        <v>0</v>
      </c>
      <c r="V8" s="55">
        <f t="shared" si="13"/>
        <v>1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6">
        <f t="shared" si="13"/>
        <v>0</v>
      </c>
      <c r="AB8" s="2">
        <f t="shared" si="10"/>
        <v>119</v>
      </c>
    </row>
    <row r="9" spans="1:28" ht="22.7" customHeight="1" thickBot="1">
      <c r="A9" s="79"/>
      <c r="B9" s="21" t="s">
        <v>41</v>
      </c>
      <c r="C9" s="22">
        <v>0</v>
      </c>
      <c r="D9" s="23">
        <v>96</v>
      </c>
      <c r="E9" s="23">
        <v>106</v>
      </c>
      <c r="F9" s="23">
        <v>132</v>
      </c>
      <c r="G9" s="23">
        <v>105</v>
      </c>
      <c r="H9" s="23">
        <v>106</v>
      </c>
      <c r="I9" s="24">
        <v>124</v>
      </c>
      <c r="J9" s="25">
        <v>573</v>
      </c>
      <c r="K9" s="26">
        <v>114.6</v>
      </c>
      <c r="L9" s="70">
        <v>11</v>
      </c>
      <c r="M9" s="49">
        <f t="shared" si="0"/>
        <v>96</v>
      </c>
      <c r="N9" s="50">
        <f t="shared" si="1"/>
        <v>96.6</v>
      </c>
      <c r="O9" s="50">
        <f t="shared" si="2"/>
        <v>106.5</v>
      </c>
      <c r="P9" s="50">
        <f t="shared" si="3"/>
        <v>132.4</v>
      </c>
      <c r="Q9" s="50">
        <f t="shared" si="4"/>
        <v>105.3</v>
      </c>
      <c r="R9" s="50">
        <f t="shared" si="5"/>
        <v>106.2</v>
      </c>
      <c r="S9" s="50">
        <f t="shared" si="6"/>
        <v>124.1</v>
      </c>
      <c r="T9" s="55">
        <f t="shared" si="7"/>
        <v>96.6</v>
      </c>
      <c r="U9" s="55">
        <f t="shared" ref="U9:Z9" si="14">IF(N9-$T$9&gt;0,0,1)</f>
        <v>1</v>
      </c>
      <c r="V9" s="55">
        <f t="shared" si="14"/>
        <v>0</v>
      </c>
      <c r="W9" s="55">
        <f t="shared" si="14"/>
        <v>0</v>
      </c>
      <c r="X9" s="55">
        <f t="shared" si="14"/>
        <v>0</v>
      </c>
      <c r="Y9" s="55">
        <f t="shared" si="14"/>
        <v>0</v>
      </c>
      <c r="Z9" s="56">
        <f t="shared" si="14"/>
        <v>0</v>
      </c>
      <c r="AB9" s="2">
        <f t="shared" si="10"/>
        <v>96</v>
      </c>
    </row>
    <row r="10" spans="1:28" ht="22.7" customHeight="1" thickBot="1">
      <c r="A10" s="82"/>
      <c r="B10" s="14" t="s">
        <v>44</v>
      </c>
      <c r="C10" s="15">
        <v>0</v>
      </c>
      <c r="D10" s="16">
        <v>128</v>
      </c>
      <c r="E10" s="16">
        <v>121</v>
      </c>
      <c r="F10" s="16">
        <v>129</v>
      </c>
      <c r="G10" s="16">
        <v>96</v>
      </c>
      <c r="H10" s="16">
        <v>119</v>
      </c>
      <c r="I10" s="17">
        <v>106</v>
      </c>
      <c r="J10" s="18">
        <v>603</v>
      </c>
      <c r="K10" s="19">
        <v>120.6</v>
      </c>
      <c r="L10" s="20">
        <v>10</v>
      </c>
      <c r="M10" s="49">
        <f t="shared" si="0"/>
        <v>96</v>
      </c>
      <c r="N10" s="50">
        <f t="shared" si="1"/>
        <v>128.6</v>
      </c>
      <c r="O10" s="50">
        <f t="shared" si="2"/>
        <v>121.5</v>
      </c>
      <c r="P10" s="50">
        <f t="shared" si="3"/>
        <v>129.4</v>
      </c>
      <c r="Q10" s="50">
        <f t="shared" si="4"/>
        <v>96.3</v>
      </c>
      <c r="R10" s="50">
        <f t="shared" si="5"/>
        <v>119.2</v>
      </c>
      <c r="S10" s="50">
        <f t="shared" si="6"/>
        <v>106.1</v>
      </c>
      <c r="T10" s="55">
        <f t="shared" si="7"/>
        <v>96.3</v>
      </c>
      <c r="U10" s="55">
        <f t="shared" ref="U10:Z10" si="15">IF(N10-$T$10&gt;0,0,1)</f>
        <v>0</v>
      </c>
      <c r="V10" s="55">
        <f t="shared" si="15"/>
        <v>0</v>
      </c>
      <c r="W10" s="55">
        <f t="shared" si="15"/>
        <v>0</v>
      </c>
      <c r="X10" s="55">
        <f t="shared" si="15"/>
        <v>1</v>
      </c>
      <c r="Y10" s="55">
        <f t="shared" si="15"/>
        <v>0</v>
      </c>
      <c r="Z10" s="56">
        <f t="shared" si="15"/>
        <v>0</v>
      </c>
      <c r="AB10" s="2">
        <f t="shared" si="10"/>
        <v>96</v>
      </c>
    </row>
    <row r="11" spans="1:28" ht="22.7" customHeight="1" thickBot="1">
      <c r="A11" s="82"/>
      <c r="B11" s="21" t="s">
        <v>39</v>
      </c>
      <c r="C11" s="22">
        <v>0</v>
      </c>
      <c r="D11" s="23"/>
      <c r="E11" s="23"/>
      <c r="F11" s="23"/>
      <c r="G11" s="23"/>
      <c r="H11" s="23"/>
      <c r="I11" s="24"/>
      <c r="J11" s="25">
        <v>0</v>
      </c>
      <c r="K11" s="26">
        <v>0</v>
      </c>
      <c r="L11" s="70" t="s">
        <v>46</v>
      </c>
      <c r="M11" s="49">
        <f t="shared" si="0"/>
        <v>0</v>
      </c>
      <c r="N11" s="50">
        <f t="shared" si="1"/>
        <v>0.6</v>
      </c>
      <c r="O11" s="50">
        <f t="shared" si="2"/>
        <v>0.5</v>
      </c>
      <c r="P11" s="50">
        <f t="shared" si="3"/>
        <v>0.4</v>
      </c>
      <c r="Q11" s="50">
        <f t="shared" si="4"/>
        <v>0.3</v>
      </c>
      <c r="R11" s="50">
        <f t="shared" si="5"/>
        <v>0.2</v>
      </c>
      <c r="S11" s="50">
        <f t="shared" si="6"/>
        <v>0.1</v>
      </c>
      <c r="T11" s="55">
        <f t="shared" si="7"/>
        <v>0.1</v>
      </c>
      <c r="U11" s="55">
        <f t="shared" ref="U11:Z11" si="16">IF(N11-$T$11&gt;0,0,1)</f>
        <v>0</v>
      </c>
      <c r="V11" s="55">
        <f t="shared" si="16"/>
        <v>0</v>
      </c>
      <c r="W11" s="55">
        <f t="shared" si="16"/>
        <v>0</v>
      </c>
      <c r="X11" s="55">
        <f t="shared" si="16"/>
        <v>0</v>
      </c>
      <c r="Y11" s="55">
        <f t="shared" si="16"/>
        <v>0</v>
      </c>
      <c r="Z11" s="56">
        <f t="shared" si="16"/>
        <v>1</v>
      </c>
      <c r="AB11" s="2">
        <f t="shared" si="10"/>
        <v>0</v>
      </c>
    </row>
    <row r="12" spans="1:28" ht="22.7" customHeight="1" thickBot="1">
      <c r="A12" s="79"/>
      <c r="B12" s="14" t="s">
        <v>42</v>
      </c>
      <c r="C12" s="15">
        <v>0</v>
      </c>
      <c r="D12" s="16">
        <v>203</v>
      </c>
      <c r="E12" s="16">
        <v>178</v>
      </c>
      <c r="F12" s="16">
        <v>126</v>
      </c>
      <c r="G12" s="16">
        <v>154</v>
      </c>
      <c r="H12" s="16">
        <v>146</v>
      </c>
      <c r="I12" s="17">
        <v>179</v>
      </c>
      <c r="J12" s="18">
        <v>860</v>
      </c>
      <c r="K12" s="19">
        <v>172</v>
      </c>
      <c r="L12" s="20">
        <v>1</v>
      </c>
      <c r="M12" s="49">
        <f t="shared" si="0"/>
        <v>126</v>
      </c>
      <c r="N12" s="50">
        <f t="shared" si="1"/>
        <v>203.6</v>
      </c>
      <c r="O12" s="50">
        <f t="shared" si="2"/>
        <v>178.5</v>
      </c>
      <c r="P12" s="50">
        <f t="shared" si="3"/>
        <v>126.4</v>
      </c>
      <c r="Q12" s="50">
        <f t="shared" si="4"/>
        <v>154.30000000000001</v>
      </c>
      <c r="R12" s="50">
        <f t="shared" si="5"/>
        <v>146.19999999999999</v>
      </c>
      <c r="S12" s="50">
        <f t="shared" si="6"/>
        <v>179.1</v>
      </c>
      <c r="T12" s="55">
        <f t="shared" si="7"/>
        <v>126.4</v>
      </c>
      <c r="U12" s="55">
        <f t="shared" ref="U12:Z12" si="17">IF(N12-$T$12&gt;0,0,1)</f>
        <v>0</v>
      </c>
      <c r="V12" s="55">
        <f t="shared" si="17"/>
        <v>0</v>
      </c>
      <c r="W12" s="55">
        <f t="shared" si="17"/>
        <v>1</v>
      </c>
      <c r="X12" s="55">
        <f t="shared" si="17"/>
        <v>0</v>
      </c>
      <c r="Y12" s="55">
        <f t="shared" si="17"/>
        <v>0</v>
      </c>
      <c r="Z12" s="56">
        <f t="shared" si="17"/>
        <v>0</v>
      </c>
      <c r="AB12" s="2">
        <f t="shared" si="10"/>
        <v>126</v>
      </c>
    </row>
    <row r="13" spans="1:28" ht="22.7" customHeight="1" thickBot="1">
      <c r="A13" s="79"/>
      <c r="B13" s="21" t="s">
        <v>43</v>
      </c>
      <c r="C13" s="22">
        <v>0</v>
      </c>
      <c r="D13" s="23">
        <v>131</v>
      </c>
      <c r="E13" s="23">
        <v>141</v>
      </c>
      <c r="F13" s="23">
        <v>127</v>
      </c>
      <c r="G13" s="23">
        <v>115</v>
      </c>
      <c r="H13" s="23">
        <v>139</v>
      </c>
      <c r="I13" s="24">
        <v>135</v>
      </c>
      <c r="J13" s="25">
        <v>673</v>
      </c>
      <c r="K13" s="26">
        <v>134.6</v>
      </c>
      <c r="L13" s="70">
        <v>8</v>
      </c>
      <c r="M13" s="49">
        <f t="shared" si="0"/>
        <v>115</v>
      </c>
      <c r="N13" s="50">
        <f t="shared" si="1"/>
        <v>131.6</v>
      </c>
      <c r="O13" s="50">
        <f t="shared" si="2"/>
        <v>141.5</v>
      </c>
      <c r="P13" s="50">
        <f t="shared" si="3"/>
        <v>127.4</v>
      </c>
      <c r="Q13" s="50">
        <f t="shared" si="4"/>
        <v>115.3</v>
      </c>
      <c r="R13" s="50">
        <f t="shared" si="5"/>
        <v>139.19999999999999</v>
      </c>
      <c r="S13" s="50">
        <f t="shared" si="6"/>
        <v>135.1</v>
      </c>
      <c r="T13" s="55">
        <f t="shared" si="7"/>
        <v>115.3</v>
      </c>
      <c r="U13" s="55">
        <f t="shared" ref="U13:Z13" si="18">IF(N13-$T$13&gt;0,0,1)</f>
        <v>0</v>
      </c>
      <c r="V13" s="55">
        <f t="shared" si="18"/>
        <v>0</v>
      </c>
      <c r="W13" s="55">
        <f t="shared" si="18"/>
        <v>0</v>
      </c>
      <c r="X13" s="55">
        <f t="shared" si="18"/>
        <v>1</v>
      </c>
      <c r="Y13" s="55">
        <f t="shared" si="18"/>
        <v>0</v>
      </c>
      <c r="Z13" s="56">
        <f t="shared" si="18"/>
        <v>0</v>
      </c>
      <c r="AB13" s="2">
        <f t="shared" si="10"/>
        <v>115</v>
      </c>
    </row>
    <row r="14" spans="1:28" ht="22.7" customHeight="1" thickBot="1">
      <c r="A14" s="79"/>
      <c r="B14" s="14" t="s">
        <v>40</v>
      </c>
      <c r="C14" s="15">
        <v>0</v>
      </c>
      <c r="D14" s="16">
        <v>126</v>
      </c>
      <c r="E14" s="16">
        <v>170</v>
      </c>
      <c r="F14" s="16">
        <v>167</v>
      </c>
      <c r="G14" s="16">
        <v>144</v>
      </c>
      <c r="H14" s="16">
        <v>120</v>
      </c>
      <c r="I14" s="17">
        <v>98</v>
      </c>
      <c r="J14" s="18">
        <v>727</v>
      </c>
      <c r="K14" s="19">
        <v>145.4</v>
      </c>
      <c r="L14" s="20">
        <v>7</v>
      </c>
      <c r="M14" s="60">
        <f t="shared" si="0"/>
        <v>98</v>
      </c>
      <c r="N14" s="61">
        <f t="shared" si="1"/>
        <v>126.6</v>
      </c>
      <c r="O14" s="61">
        <f t="shared" si="2"/>
        <v>170.5</v>
      </c>
      <c r="P14" s="61">
        <f t="shared" si="3"/>
        <v>167.4</v>
      </c>
      <c r="Q14" s="61">
        <f t="shared" si="4"/>
        <v>144.30000000000001</v>
      </c>
      <c r="R14" s="61">
        <f t="shared" si="5"/>
        <v>120.2</v>
      </c>
      <c r="S14" s="61">
        <f t="shared" si="6"/>
        <v>98.1</v>
      </c>
      <c r="T14" s="62">
        <f t="shared" si="7"/>
        <v>98.1</v>
      </c>
      <c r="U14" s="62">
        <f t="shared" ref="U14:Z14" si="19">IF(N14-$T$14&gt;0,0,1)</f>
        <v>0</v>
      </c>
      <c r="V14" s="62">
        <f t="shared" si="19"/>
        <v>0</v>
      </c>
      <c r="W14" s="62">
        <f t="shared" si="19"/>
        <v>0</v>
      </c>
      <c r="X14" s="62">
        <f t="shared" si="19"/>
        <v>0</v>
      </c>
      <c r="Y14" s="62">
        <f t="shared" si="19"/>
        <v>0</v>
      </c>
      <c r="Z14" s="56">
        <f t="shared" si="19"/>
        <v>1</v>
      </c>
      <c r="AB14" s="2">
        <f t="shared" si="10"/>
        <v>98</v>
      </c>
    </row>
    <row r="15" spans="1:28" ht="22.7" customHeight="1" thickBot="1">
      <c r="A15" s="79"/>
      <c r="B15" s="21" t="s">
        <v>45</v>
      </c>
      <c r="C15" s="22" t="s">
        <v>47</v>
      </c>
      <c r="D15" s="23">
        <v>102</v>
      </c>
      <c r="E15" s="23">
        <v>110</v>
      </c>
      <c r="F15" s="23">
        <v>135</v>
      </c>
      <c r="G15" s="23">
        <v>120</v>
      </c>
      <c r="H15" s="23">
        <v>124</v>
      </c>
      <c r="I15" s="24">
        <v>128</v>
      </c>
      <c r="J15" s="25">
        <v>617</v>
      </c>
      <c r="K15" s="26">
        <v>123.4</v>
      </c>
      <c r="L15" s="70">
        <v>9</v>
      </c>
      <c r="M15" s="60">
        <f t="shared" si="0"/>
        <v>102</v>
      </c>
      <c r="N15" s="61">
        <f t="shared" si="1"/>
        <v>102.6</v>
      </c>
      <c r="O15" s="61">
        <f t="shared" si="2"/>
        <v>110.5</v>
      </c>
      <c r="P15" s="61">
        <f t="shared" si="3"/>
        <v>135.4</v>
      </c>
      <c r="Q15" s="61">
        <f t="shared" si="4"/>
        <v>120.3</v>
      </c>
      <c r="R15" s="61">
        <f t="shared" si="5"/>
        <v>124.2</v>
      </c>
      <c r="S15" s="61">
        <f t="shared" si="6"/>
        <v>128.1</v>
      </c>
      <c r="T15" s="62">
        <f t="shared" si="7"/>
        <v>102.6</v>
      </c>
      <c r="U15" s="62">
        <f t="shared" ref="U15:Z15" si="20">IF(N15-$T$15&gt;0,0,1)</f>
        <v>1</v>
      </c>
      <c r="V15" s="62">
        <f t="shared" si="20"/>
        <v>0</v>
      </c>
      <c r="W15" s="62">
        <f t="shared" si="20"/>
        <v>0</v>
      </c>
      <c r="X15" s="62">
        <f t="shared" si="20"/>
        <v>0</v>
      </c>
      <c r="Y15" s="62">
        <f t="shared" si="20"/>
        <v>0</v>
      </c>
      <c r="Z15" s="56">
        <f t="shared" si="20"/>
        <v>0</v>
      </c>
      <c r="AB15" s="2">
        <f t="shared" si="10"/>
        <v>102</v>
      </c>
    </row>
    <row r="16" spans="1:28" ht="22.7" customHeight="1">
      <c r="A16" s="75"/>
      <c r="B16" s="14"/>
      <c r="C16" s="15">
        <v>0</v>
      </c>
      <c r="D16" s="67"/>
      <c r="E16" s="67"/>
      <c r="F16" s="67"/>
      <c r="G16" s="67"/>
      <c r="H16" s="67"/>
      <c r="I16" s="67"/>
      <c r="J16" s="18">
        <v>0</v>
      </c>
      <c r="K16" s="19">
        <v>0</v>
      </c>
      <c r="L16" s="20" t="s">
        <v>46</v>
      </c>
      <c r="M16" s="60">
        <f t="shared" ref="M16:M21" si="21">IF(I16=0,0,LARGE(D16:I16,6))</f>
        <v>0</v>
      </c>
      <c r="N16" s="64">
        <f t="shared" ref="N16:N21" si="22">0.6+D16</f>
        <v>0.6</v>
      </c>
      <c r="O16" s="64">
        <f t="shared" ref="O16:O21" si="23">0.5+E16</f>
        <v>0.5</v>
      </c>
      <c r="P16" s="64">
        <f t="shared" ref="P16:P21" si="24">0.4+F16</f>
        <v>0.4</v>
      </c>
      <c r="Q16" s="64">
        <f t="shared" ref="Q16:Q21" si="25">0.3+G16</f>
        <v>0.3</v>
      </c>
      <c r="R16" s="64">
        <f t="shared" ref="R16:R21" si="26">0.2+H16</f>
        <v>0.2</v>
      </c>
      <c r="S16" s="64">
        <f t="shared" ref="S16:S21" si="27">0.1+I16</f>
        <v>0.1</v>
      </c>
      <c r="T16" s="65">
        <f t="shared" ref="T16:T21" si="28">LARGE(N16:S16,6)</f>
        <v>0.1</v>
      </c>
      <c r="U16" s="65">
        <f t="shared" ref="U16:U21" si="29">IF(N16-$T$15&gt;0,0,1)</f>
        <v>1</v>
      </c>
      <c r="V16" s="65">
        <f t="shared" ref="V16:V21" si="30">IF(O16-$T$15&gt;0,0,1)</f>
        <v>1</v>
      </c>
      <c r="W16" s="65">
        <f t="shared" ref="W16:W21" si="31">IF(P16-$T$15&gt;0,0,1)</f>
        <v>1</v>
      </c>
      <c r="X16" s="65">
        <f t="shared" ref="X16:X21" si="32">IF(Q16-$T$15&gt;0,0,1)</f>
        <v>1</v>
      </c>
      <c r="Y16" s="62">
        <f t="shared" ref="Y16:Y21" si="33">IF(R16-$T$15&gt;0,0,1)</f>
        <v>1</v>
      </c>
      <c r="Z16" s="56">
        <f t="shared" ref="Z16:Z21" si="34">IF(S16-$T$15&gt;0,0,1)</f>
        <v>1</v>
      </c>
      <c r="AB16" s="2">
        <f t="shared" si="10"/>
        <v>0</v>
      </c>
    </row>
    <row r="17" spans="1:28" ht="22.7" customHeight="1" thickBot="1">
      <c r="A17" s="76"/>
      <c r="B17" s="21"/>
      <c r="C17" s="22">
        <v>0</v>
      </c>
      <c r="D17" s="68"/>
      <c r="E17" s="68"/>
      <c r="F17" s="68"/>
      <c r="G17" s="68"/>
      <c r="H17" s="68"/>
      <c r="I17" s="68"/>
      <c r="J17" s="25">
        <v>0</v>
      </c>
      <c r="K17" s="26">
        <v>0</v>
      </c>
      <c r="L17" s="70" t="s">
        <v>46</v>
      </c>
      <c r="M17" s="60">
        <f t="shared" si="21"/>
        <v>0</v>
      </c>
      <c r="N17" s="64">
        <f t="shared" si="22"/>
        <v>0.6</v>
      </c>
      <c r="O17" s="66">
        <f t="shared" si="23"/>
        <v>0.5</v>
      </c>
      <c r="P17" s="64">
        <f t="shared" si="24"/>
        <v>0.4</v>
      </c>
      <c r="Q17" s="64">
        <f t="shared" si="25"/>
        <v>0.3</v>
      </c>
      <c r="R17" s="64">
        <f t="shared" si="26"/>
        <v>0.2</v>
      </c>
      <c r="S17" s="64">
        <f t="shared" si="27"/>
        <v>0.1</v>
      </c>
      <c r="T17" s="65">
        <f t="shared" si="28"/>
        <v>0.1</v>
      </c>
      <c r="U17" s="65">
        <f t="shared" si="29"/>
        <v>1</v>
      </c>
      <c r="V17" s="65">
        <f t="shared" si="30"/>
        <v>1</v>
      </c>
      <c r="W17" s="65">
        <f t="shared" si="31"/>
        <v>1</v>
      </c>
      <c r="X17" s="65">
        <f t="shared" si="32"/>
        <v>1</v>
      </c>
      <c r="Y17" s="62">
        <f t="shared" si="33"/>
        <v>1</v>
      </c>
      <c r="Z17" s="56">
        <f t="shared" si="34"/>
        <v>1</v>
      </c>
      <c r="AB17" s="2">
        <f t="shared" si="10"/>
        <v>0</v>
      </c>
    </row>
    <row r="18" spans="1:28" ht="22.7" customHeight="1">
      <c r="A18" s="77"/>
      <c r="B18" s="14"/>
      <c r="C18" s="15">
        <v>0</v>
      </c>
      <c r="D18" s="67"/>
      <c r="E18" s="67"/>
      <c r="F18" s="67"/>
      <c r="G18" s="67"/>
      <c r="H18" s="67"/>
      <c r="I18" s="67"/>
      <c r="J18" s="18">
        <v>0</v>
      </c>
      <c r="K18" s="19">
        <v>0</v>
      </c>
      <c r="L18" s="20" t="s">
        <v>46</v>
      </c>
      <c r="M18" s="60">
        <f t="shared" si="21"/>
        <v>0</v>
      </c>
      <c r="N18" s="61">
        <f t="shared" si="22"/>
        <v>0.6</v>
      </c>
      <c r="O18" s="61">
        <f t="shared" si="23"/>
        <v>0.5</v>
      </c>
      <c r="P18" s="61">
        <f t="shared" si="24"/>
        <v>0.4</v>
      </c>
      <c r="Q18" s="61">
        <f t="shared" si="25"/>
        <v>0.3</v>
      </c>
      <c r="R18" s="61">
        <f t="shared" si="26"/>
        <v>0.2</v>
      </c>
      <c r="S18" s="61">
        <f t="shared" si="27"/>
        <v>0.1</v>
      </c>
      <c r="T18" s="62">
        <f t="shared" si="28"/>
        <v>0.1</v>
      </c>
      <c r="U18" s="62">
        <f t="shared" si="29"/>
        <v>1</v>
      </c>
      <c r="V18" s="62">
        <f t="shared" si="30"/>
        <v>1</v>
      </c>
      <c r="W18" s="62">
        <f t="shared" si="31"/>
        <v>1</v>
      </c>
      <c r="X18" s="62">
        <f t="shared" si="32"/>
        <v>1</v>
      </c>
      <c r="Y18" s="62">
        <f t="shared" si="33"/>
        <v>1</v>
      </c>
      <c r="Z18" s="56">
        <f t="shared" si="34"/>
        <v>1</v>
      </c>
      <c r="AB18" s="2">
        <f t="shared" si="10"/>
        <v>0</v>
      </c>
    </row>
    <row r="19" spans="1:28" ht="22.7" customHeight="1" thickBot="1">
      <c r="A19" s="78"/>
      <c r="B19" s="21"/>
      <c r="C19" s="22">
        <v>0</v>
      </c>
      <c r="D19" s="68"/>
      <c r="E19" s="68"/>
      <c r="F19" s="68"/>
      <c r="G19" s="68"/>
      <c r="H19" s="68"/>
      <c r="I19" s="68"/>
      <c r="J19" s="25">
        <v>0</v>
      </c>
      <c r="K19" s="26">
        <v>0</v>
      </c>
      <c r="L19" s="70" t="s">
        <v>46</v>
      </c>
      <c r="M19" s="60">
        <f t="shared" si="21"/>
        <v>0</v>
      </c>
      <c r="N19" s="61">
        <f t="shared" si="22"/>
        <v>0.6</v>
      </c>
      <c r="O19" s="61">
        <f t="shared" si="23"/>
        <v>0.5</v>
      </c>
      <c r="P19" s="61">
        <f t="shared" si="24"/>
        <v>0.4</v>
      </c>
      <c r="Q19" s="61">
        <f t="shared" si="25"/>
        <v>0.3</v>
      </c>
      <c r="R19" s="61">
        <f t="shared" si="26"/>
        <v>0.2</v>
      </c>
      <c r="S19" s="61">
        <f t="shared" si="27"/>
        <v>0.1</v>
      </c>
      <c r="T19" s="62">
        <f t="shared" si="28"/>
        <v>0.1</v>
      </c>
      <c r="U19" s="62">
        <f t="shared" si="29"/>
        <v>1</v>
      </c>
      <c r="V19" s="62">
        <f t="shared" si="30"/>
        <v>1</v>
      </c>
      <c r="W19" s="62">
        <f t="shared" si="31"/>
        <v>1</v>
      </c>
      <c r="X19" s="62">
        <f t="shared" si="32"/>
        <v>1</v>
      </c>
      <c r="Y19" s="62">
        <f t="shared" si="33"/>
        <v>1</v>
      </c>
      <c r="Z19" s="56">
        <f t="shared" si="34"/>
        <v>1</v>
      </c>
      <c r="AB19" s="2">
        <f t="shared" si="10"/>
        <v>0</v>
      </c>
    </row>
    <row r="20" spans="1:28" ht="22.7" customHeight="1">
      <c r="A20" s="75"/>
      <c r="B20" s="14"/>
      <c r="C20" s="15">
        <v>0</v>
      </c>
      <c r="D20" s="67"/>
      <c r="E20" s="67"/>
      <c r="F20" s="67"/>
      <c r="G20" s="67"/>
      <c r="H20" s="67"/>
      <c r="I20" s="67"/>
      <c r="J20" s="18">
        <v>0</v>
      </c>
      <c r="K20" s="69">
        <v>0</v>
      </c>
      <c r="L20" s="20" t="s">
        <v>46</v>
      </c>
      <c r="M20" s="60">
        <f t="shared" si="21"/>
        <v>0</v>
      </c>
      <c r="N20" s="61">
        <f t="shared" si="22"/>
        <v>0.6</v>
      </c>
      <c r="O20" s="61">
        <f t="shared" si="23"/>
        <v>0.5</v>
      </c>
      <c r="P20" s="61">
        <f t="shared" si="24"/>
        <v>0.4</v>
      </c>
      <c r="Q20" s="61">
        <f t="shared" si="25"/>
        <v>0.3</v>
      </c>
      <c r="R20" s="61">
        <f t="shared" si="26"/>
        <v>0.2</v>
      </c>
      <c r="S20" s="61">
        <f t="shared" si="27"/>
        <v>0.1</v>
      </c>
      <c r="T20" s="62">
        <f t="shared" si="28"/>
        <v>0.1</v>
      </c>
      <c r="U20" s="62">
        <f t="shared" si="29"/>
        <v>1</v>
      </c>
      <c r="V20" s="62">
        <f t="shared" si="30"/>
        <v>1</v>
      </c>
      <c r="W20" s="62">
        <f t="shared" si="31"/>
        <v>1</v>
      </c>
      <c r="X20" s="62">
        <f t="shared" si="32"/>
        <v>1</v>
      </c>
      <c r="Y20" s="62">
        <f t="shared" si="33"/>
        <v>1</v>
      </c>
      <c r="Z20" s="56">
        <f t="shared" si="34"/>
        <v>1</v>
      </c>
      <c r="AB20" s="2">
        <f t="shared" si="10"/>
        <v>0</v>
      </c>
    </row>
    <row r="21" spans="1:28" ht="22.7" customHeight="1" thickBot="1">
      <c r="A21" s="76"/>
      <c r="B21" s="21"/>
      <c r="C21" s="22">
        <v>0</v>
      </c>
      <c r="D21" s="68"/>
      <c r="E21" s="68"/>
      <c r="F21" s="68"/>
      <c r="G21" s="68"/>
      <c r="H21" s="68"/>
      <c r="I21" s="68"/>
      <c r="J21" s="25">
        <v>0</v>
      </c>
      <c r="K21" s="48">
        <v>0</v>
      </c>
      <c r="L21" s="70" t="s">
        <v>46</v>
      </c>
      <c r="M21" s="63">
        <f t="shared" si="21"/>
        <v>0</v>
      </c>
      <c r="N21" s="57">
        <f t="shared" si="22"/>
        <v>0.6</v>
      </c>
      <c r="O21" s="57">
        <f t="shared" si="23"/>
        <v>0.5</v>
      </c>
      <c r="P21" s="57">
        <f t="shared" si="24"/>
        <v>0.4</v>
      </c>
      <c r="Q21" s="57">
        <f t="shared" si="25"/>
        <v>0.3</v>
      </c>
      <c r="R21" s="57">
        <f t="shared" si="26"/>
        <v>0.2</v>
      </c>
      <c r="S21" s="57">
        <f t="shared" si="27"/>
        <v>0.1</v>
      </c>
      <c r="T21" s="58">
        <f t="shared" si="28"/>
        <v>0.1</v>
      </c>
      <c r="U21" s="58">
        <f t="shared" si="29"/>
        <v>1</v>
      </c>
      <c r="V21" s="58">
        <f t="shared" si="30"/>
        <v>1</v>
      </c>
      <c r="W21" s="58">
        <f t="shared" si="31"/>
        <v>1</v>
      </c>
      <c r="X21" s="58">
        <f t="shared" si="32"/>
        <v>1</v>
      </c>
      <c r="Y21" s="58">
        <f t="shared" si="33"/>
        <v>1</v>
      </c>
      <c r="Z21" s="59">
        <f t="shared" si="34"/>
        <v>1</v>
      </c>
      <c r="AB21" s="2">
        <f t="shared" si="10"/>
        <v>0</v>
      </c>
    </row>
    <row r="22" spans="1:28" ht="22.7" customHeight="1">
      <c r="B22" s="30" t="s">
        <v>12</v>
      </c>
    </row>
    <row r="24" spans="1:28" ht="22.7" customHeight="1">
      <c r="I24" s="5"/>
      <c r="J24" s="5"/>
      <c r="K24" s="5"/>
      <c r="M24" s="5"/>
      <c r="N24" s="2"/>
      <c r="O24" s="2"/>
      <c r="P24" s="2"/>
      <c r="Q24" s="2"/>
      <c r="R24" s="2"/>
      <c r="S24" s="2"/>
    </row>
    <row r="25" spans="1:28" ht="22.7" customHeight="1">
      <c r="I25" s="5"/>
      <c r="J25" s="5"/>
      <c r="K25" s="5"/>
      <c r="M25" s="5"/>
      <c r="N25" s="2"/>
      <c r="O25" s="2"/>
      <c r="P25" s="2"/>
      <c r="Q25" s="2"/>
      <c r="R25" s="2"/>
      <c r="S25" s="2"/>
    </row>
    <row r="26" spans="1:28" ht="22.7" customHeight="1">
      <c r="I26" s="5"/>
      <c r="J26" s="5"/>
      <c r="K26" s="5"/>
      <c r="M26" s="5"/>
      <c r="N26" s="2"/>
      <c r="O26" s="2"/>
      <c r="P26" s="2"/>
      <c r="Q26" s="2"/>
      <c r="R26" s="2"/>
      <c r="S26" s="2"/>
    </row>
    <row r="27" spans="1:28" ht="22.7" customHeight="1">
      <c r="I27" s="5"/>
      <c r="J27" s="5"/>
      <c r="K27" s="5"/>
      <c r="M27" s="5"/>
      <c r="N27" s="2"/>
      <c r="O27" s="2"/>
      <c r="P27" s="2"/>
      <c r="Q27" s="2"/>
      <c r="R27" s="2"/>
      <c r="S27" s="2"/>
    </row>
    <row r="28" spans="1:28" ht="22.7" customHeight="1">
      <c r="I28" s="5"/>
      <c r="J28" s="5"/>
      <c r="K28" s="5"/>
      <c r="M28" s="5"/>
      <c r="N28" s="2"/>
      <c r="O28" s="2"/>
      <c r="P28" s="2"/>
      <c r="Q28" s="2"/>
      <c r="R28" s="2"/>
      <c r="S28" s="2"/>
    </row>
    <row r="29" spans="1:28" ht="22.7" customHeight="1">
      <c r="I29" s="5"/>
      <c r="J29" s="5"/>
      <c r="K29" s="5"/>
      <c r="M29" s="5"/>
      <c r="N29" s="2"/>
      <c r="O29" s="2"/>
      <c r="P29" s="2"/>
      <c r="Q29" s="2"/>
      <c r="R29" s="2"/>
      <c r="S29" s="2"/>
    </row>
  </sheetData>
  <sheetProtection sheet="1" objects="1" scenarios="1" selectLockedCells="1"/>
  <mergeCells count="8">
    <mergeCell ref="A12:A13"/>
    <mergeCell ref="A14:A15"/>
    <mergeCell ref="D1:I1"/>
    <mergeCell ref="J1:L1"/>
    <mergeCell ref="A4:A5"/>
    <mergeCell ref="A6:A7"/>
    <mergeCell ref="A8:A9"/>
    <mergeCell ref="A10:A11"/>
  </mergeCells>
  <conditionalFormatting sqref="D4:I21">
    <cfRule type="cellIs" dxfId="20" priority="20" stopIfTrue="1" operator="between">
      <formula>200</formula>
      <formula>224</formula>
    </cfRule>
    <cfRule type="cellIs" dxfId="19" priority="21" operator="between">
      <formula>225</formula>
      <formula>300</formula>
    </cfRule>
  </conditionalFormatting>
  <conditionalFormatting sqref="D4:I4">
    <cfRule type="top10" dxfId="18" priority="19" stopIfTrue="1" bottom="1" rank="1"/>
  </conditionalFormatting>
  <conditionalFormatting sqref="D5:I5">
    <cfRule type="top10" dxfId="17" priority="18" stopIfTrue="1" bottom="1" rank="1"/>
  </conditionalFormatting>
  <conditionalFormatting sqref="D6:I6">
    <cfRule type="top10" dxfId="16" priority="17" stopIfTrue="1" bottom="1" rank="1"/>
  </conditionalFormatting>
  <conditionalFormatting sqref="D7:I7">
    <cfRule type="top10" dxfId="15" priority="16" stopIfTrue="1" bottom="1" rank="1"/>
  </conditionalFormatting>
  <conditionalFormatting sqref="D8:I8">
    <cfRule type="top10" dxfId="14" priority="15" stopIfTrue="1" bottom="1" rank="1"/>
  </conditionalFormatting>
  <conditionalFormatting sqref="D9:I9">
    <cfRule type="top10" dxfId="13" priority="14" stopIfTrue="1" bottom="1" rank="1"/>
  </conditionalFormatting>
  <conditionalFormatting sqref="D10:I10">
    <cfRule type="top10" dxfId="12" priority="13" stopIfTrue="1" bottom="1" rank="1"/>
  </conditionalFormatting>
  <conditionalFormatting sqref="D11:I11">
    <cfRule type="top10" dxfId="11" priority="12" stopIfTrue="1" bottom="1" rank="1"/>
  </conditionalFormatting>
  <conditionalFormatting sqref="D12:I12">
    <cfRule type="top10" dxfId="10" priority="11" stopIfTrue="1" bottom="1" rank="1"/>
  </conditionalFormatting>
  <conditionalFormatting sqref="D13:I13">
    <cfRule type="top10" dxfId="9" priority="10" stopIfTrue="1" bottom="1" rank="1"/>
  </conditionalFormatting>
  <conditionalFormatting sqref="D14:I14">
    <cfRule type="top10" dxfId="8" priority="8" stopIfTrue="1" bottom="1" rank="1"/>
    <cfRule type="top10" dxfId="7" priority="9" stopIfTrue="1" bottom="1" rank="1"/>
  </conditionalFormatting>
  <conditionalFormatting sqref="D15:I15">
    <cfRule type="top10" dxfId="6" priority="7" stopIfTrue="1" bottom="1" rank="1"/>
  </conditionalFormatting>
  <conditionalFormatting sqref="D16:I16">
    <cfRule type="top10" dxfId="5" priority="6" stopIfTrue="1" bottom="1" rank="1"/>
  </conditionalFormatting>
  <conditionalFormatting sqref="D17:I17">
    <cfRule type="top10" dxfId="4" priority="5" stopIfTrue="1" bottom="1" rank="1"/>
  </conditionalFormatting>
  <conditionalFormatting sqref="D18:I18">
    <cfRule type="top10" dxfId="3" priority="4" stopIfTrue="1" bottom="1" rank="1"/>
  </conditionalFormatting>
  <conditionalFormatting sqref="D21:I21">
    <cfRule type="top10" dxfId="2" priority="1" stopIfTrue="1" bottom="1" rank="1"/>
  </conditionalFormatting>
  <conditionalFormatting sqref="D19:I19">
    <cfRule type="top10" dxfId="1" priority="3" stopIfTrue="1" bottom="1" rank="1"/>
  </conditionalFormatting>
  <conditionalFormatting sqref="D20:I20">
    <cfRule type="top10" dxfId="0" priority="2" stopIfTrue="1" bottom="1" rank="1"/>
  </conditionalFormatting>
  <dataValidations count="2">
    <dataValidation type="list" operator="equal" allowBlank="1" sqref="B4:B13 B15:B21">
      <formula1>#REF!</formula1>
      <formula2>0</formula2>
    </dataValidation>
    <dataValidation type="list" operator="equal" allowBlank="1" sqref="B14">
      <formula1>#REF!</formula1>
    </dataValidation>
  </dataValidations>
  <pageMargins left="0.78749999999999998" right="0.78749999999999998" top="1.0249999999999999" bottom="0.78749999999999998" header="0.78749999999999998" footer="0.51180555555555551"/>
  <pageSetup paperSize="9" orientation="landscape" useFirstPageNumber="1" horizontalDpi="300" verticalDpi="30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2" zoomScale="115" zoomScaleNormal="115" workbookViewId="0">
      <selection activeCell="D11" sqref="D11"/>
    </sheetView>
  </sheetViews>
  <sheetFormatPr defaultColWidth="11.5703125" defaultRowHeight="17.100000000000001" customHeight="1"/>
  <cols>
    <col min="1" max="1" width="7.7109375" style="6" customWidth="1"/>
    <col min="2" max="2" width="30.7109375" style="31" customWidth="1"/>
    <col min="3" max="4" width="15.28515625" style="5" customWidth="1"/>
    <col min="5" max="10" width="11.5703125" style="2"/>
    <col min="11" max="11" width="11.5703125" style="5"/>
    <col min="12" max="12" width="11.5703125" style="2"/>
    <col min="13" max="13" width="24.7109375" style="2" customWidth="1"/>
    <col min="14" max="16384" width="11.5703125" style="2"/>
  </cols>
  <sheetData>
    <row r="1" spans="1:14" ht="42.6" customHeight="1">
      <c r="A1" s="83" t="s">
        <v>0</v>
      </c>
      <c r="B1" s="84"/>
      <c r="C1" s="84"/>
      <c r="D1" s="32" t="str">
        <f>Výsledky!J1</f>
        <v>Bowling Jadran, 19.3.2017</v>
      </c>
    </row>
    <row r="2" spans="1:14" ht="12.75"/>
    <row r="3" spans="1:14" ht="22.7" customHeight="1" thickBot="1">
      <c r="A3" s="33"/>
      <c r="B3" s="34" t="s">
        <v>1</v>
      </c>
      <c r="C3" s="35" t="s">
        <v>13</v>
      </c>
      <c r="D3" s="35" t="s">
        <v>10</v>
      </c>
    </row>
    <row r="4" spans="1:14" ht="28.35" customHeight="1" thickBot="1">
      <c r="A4" s="74" t="s">
        <v>14</v>
      </c>
      <c r="B4" s="71" t="s">
        <v>42</v>
      </c>
      <c r="C4" s="72">
        <v>860.12</v>
      </c>
      <c r="D4" s="73">
        <v>172</v>
      </c>
      <c r="K4" s="36">
        <f t="shared" ref="K4:K21" si="0">L4+ROW()*0.01</f>
        <v>815.04</v>
      </c>
      <c r="L4" s="37">
        <f>Výsledky!J4</f>
        <v>815</v>
      </c>
      <c r="M4" s="38" t="str">
        <f>IF(Výsledky!B4=0,"",Výsledky!B4)</f>
        <v>Chlopčík Jiří</v>
      </c>
      <c r="N4" s="39">
        <f>Výsledky!K4</f>
        <v>163</v>
      </c>
    </row>
    <row r="5" spans="1:14" ht="28.35" customHeight="1" thickBot="1">
      <c r="A5" s="74" t="s">
        <v>15</v>
      </c>
      <c r="B5" s="71" t="s">
        <v>37</v>
      </c>
      <c r="C5" s="72">
        <v>824.06</v>
      </c>
      <c r="D5" s="73">
        <v>164.8</v>
      </c>
      <c r="K5" s="40">
        <f t="shared" si="0"/>
        <v>730.05</v>
      </c>
      <c r="L5" s="41">
        <f>Výsledky!J5</f>
        <v>730</v>
      </c>
      <c r="M5" s="42" t="str">
        <f>IF(Výsledky!B5=0,"",Výsledky!B5)</f>
        <v>Vlach Zdeněk</v>
      </c>
      <c r="N5" s="43">
        <f>Výsledky!K5</f>
        <v>146</v>
      </c>
    </row>
    <row r="6" spans="1:14" ht="28.35" customHeight="1" thickBot="1">
      <c r="A6" s="74" t="s">
        <v>16</v>
      </c>
      <c r="B6" s="71" t="s">
        <v>36</v>
      </c>
      <c r="C6" s="72">
        <v>815.04</v>
      </c>
      <c r="D6" s="73">
        <v>163</v>
      </c>
      <c r="K6" s="40">
        <f t="shared" si="0"/>
        <v>824.06</v>
      </c>
      <c r="L6" s="41">
        <f>Výsledky!J6</f>
        <v>824</v>
      </c>
      <c r="M6" s="42" t="str">
        <f>IF(Výsledky!B6=0,"",Výsledky!B6)</f>
        <v>Mudrák Jiří Erik</v>
      </c>
      <c r="N6" s="43">
        <f>Výsledky!K6</f>
        <v>164.8</v>
      </c>
    </row>
    <row r="7" spans="1:14" ht="28.35" customHeight="1" thickBot="1">
      <c r="A7" s="74" t="s">
        <v>17</v>
      </c>
      <c r="B7" s="71" t="s">
        <v>34</v>
      </c>
      <c r="C7" s="72">
        <v>798.07</v>
      </c>
      <c r="D7" s="73">
        <v>159.6</v>
      </c>
      <c r="K7" s="40">
        <f t="shared" si="0"/>
        <v>798.07</v>
      </c>
      <c r="L7" s="41">
        <f>Výsledky!J7</f>
        <v>798</v>
      </c>
      <c r="M7" s="42" t="str">
        <f>IF(Výsledky!B7=0,"",Výsledky!B7)</f>
        <v>Motyka Vlastimil</v>
      </c>
      <c r="N7" s="43">
        <f>Výsledky!K7</f>
        <v>159.6</v>
      </c>
    </row>
    <row r="8" spans="1:14" ht="28.35" customHeight="1" thickBot="1">
      <c r="A8" s="74" t="s">
        <v>18</v>
      </c>
      <c r="B8" s="71" t="s">
        <v>38</v>
      </c>
      <c r="C8" s="72">
        <v>792.08</v>
      </c>
      <c r="D8" s="73">
        <v>158.4</v>
      </c>
      <c r="K8" s="40">
        <f t="shared" si="0"/>
        <v>792.08</v>
      </c>
      <c r="L8" s="41">
        <f>Výsledky!J8</f>
        <v>792</v>
      </c>
      <c r="M8" s="42" t="str">
        <f>IF(Výsledky!B8=0,"",Výsledky!B8)</f>
        <v>Matějíček Štefan</v>
      </c>
      <c r="N8" s="43">
        <f>Výsledky!K8</f>
        <v>158.4</v>
      </c>
    </row>
    <row r="9" spans="1:14" ht="28.35" customHeight="1" thickBot="1">
      <c r="A9" s="74" t="s">
        <v>19</v>
      </c>
      <c r="B9" s="71" t="s">
        <v>35</v>
      </c>
      <c r="C9" s="72">
        <v>730.05</v>
      </c>
      <c r="D9" s="73">
        <v>146</v>
      </c>
      <c r="K9" s="40">
        <f t="shared" si="0"/>
        <v>573.09</v>
      </c>
      <c r="L9" s="41">
        <f>Výsledky!J9</f>
        <v>573</v>
      </c>
      <c r="M9" s="42" t="str">
        <f>IF(Výsledky!B9=0,"",Výsledky!B9)</f>
        <v>Orságová Anna</v>
      </c>
      <c r="N9" s="43">
        <f>Výsledky!K9</f>
        <v>114.6</v>
      </c>
    </row>
    <row r="10" spans="1:14" ht="28.35" customHeight="1" thickBot="1">
      <c r="A10" s="74" t="s">
        <v>20</v>
      </c>
      <c r="B10" s="71" t="s">
        <v>40</v>
      </c>
      <c r="C10" s="72">
        <v>727.14</v>
      </c>
      <c r="D10" s="73">
        <v>145.4</v>
      </c>
      <c r="K10" s="40">
        <f t="shared" si="0"/>
        <v>603.1</v>
      </c>
      <c r="L10" s="41">
        <f>Výsledky!J10</f>
        <v>603</v>
      </c>
      <c r="M10" s="42" t="str">
        <f>IF(Výsledky!B10=0,"",Výsledky!B10)</f>
        <v>Morysová Veronika</v>
      </c>
      <c r="N10" s="43">
        <f>Výsledky!K10</f>
        <v>120.6</v>
      </c>
    </row>
    <row r="11" spans="1:14" ht="28.35" customHeight="1" thickBot="1">
      <c r="A11" s="74" t="s">
        <v>21</v>
      </c>
      <c r="B11" s="71" t="s">
        <v>43</v>
      </c>
      <c r="C11" s="72">
        <v>673.13</v>
      </c>
      <c r="D11" s="73">
        <v>134.6</v>
      </c>
      <c r="K11" s="40">
        <f t="shared" si="0"/>
        <v>0.11</v>
      </c>
      <c r="L11" s="41">
        <f>Výsledky!J11</f>
        <v>0</v>
      </c>
      <c r="M11" s="42" t="str">
        <f>IF(Výsledky!B11=0,"",Výsledky!B11)</f>
        <v>Lipka Miroslav</v>
      </c>
      <c r="N11" s="43">
        <f>Výsledky!K11</f>
        <v>0</v>
      </c>
    </row>
    <row r="12" spans="1:14" ht="28.35" customHeight="1" thickBot="1">
      <c r="A12" s="74" t="s">
        <v>22</v>
      </c>
      <c r="B12" s="71" t="s">
        <v>45</v>
      </c>
      <c r="C12" s="72">
        <v>617.15</v>
      </c>
      <c r="D12" s="73">
        <v>123.4</v>
      </c>
      <c r="K12" s="40">
        <f t="shared" si="0"/>
        <v>860.12</v>
      </c>
      <c r="L12" s="41">
        <f>Výsledky!J12</f>
        <v>860</v>
      </c>
      <c r="M12" s="42" t="str">
        <f>IF(Výsledky!B12=0,"",Výsledky!B12)</f>
        <v>Chovančík Petr</v>
      </c>
      <c r="N12" s="43">
        <f>Výsledky!K12</f>
        <v>172</v>
      </c>
    </row>
    <row r="13" spans="1:14" ht="28.35" customHeight="1" thickBot="1">
      <c r="A13" s="74" t="s">
        <v>23</v>
      </c>
      <c r="B13" s="71" t="s">
        <v>44</v>
      </c>
      <c r="C13" s="72">
        <v>603.1</v>
      </c>
      <c r="D13" s="73">
        <v>120.6</v>
      </c>
      <c r="K13" s="40">
        <f t="shared" si="0"/>
        <v>673.13</v>
      </c>
      <c r="L13" s="41">
        <f>Výsledky!J13</f>
        <v>673</v>
      </c>
      <c r="M13" s="42" t="str">
        <f>IF(Výsledky!B13=0,"",Výsledky!B13)</f>
        <v>Morys Ladislav</v>
      </c>
      <c r="N13" s="43">
        <f>Výsledky!K13</f>
        <v>134.6</v>
      </c>
    </row>
    <row r="14" spans="1:14" ht="28.35" customHeight="1" thickBot="1">
      <c r="A14" s="74" t="s">
        <v>24</v>
      </c>
      <c r="B14" s="71" t="s">
        <v>41</v>
      </c>
      <c r="C14" s="72">
        <v>573.09</v>
      </c>
      <c r="D14" s="73">
        <v>114.6</v>
      </c>
      <c r="K14" s="40">
        <f t="shared" si="0"/>
        <v>727.14</v>
      </c>
      <c r="L14" s="41">
        <f>Výsledky!J14</f>
        <v>727</v>
      </c>
      <c r="M14" s="42" t="str">
        <f>IF(Výsledky!B14=0,"",Výsledky!B14)</f>
        <v>Orság Karel</v>
      </c>
      <c r="N14" s="43">
        <f>Výsledky!K14</f>
        <v>145.4</v>
      </c>
    </row>
    <row r="15" spans="1:14" ht="28.35" customHeight="1" thickBot="1">
      <c r="A15" s="74" t="s">
        <v>25</v>
      </c>
      <c r="B15" s="71" t="s">
        <v>46</v>
      </c>
      <c r="C15" s="72">
        <v>0.21</v>
      </c>
      <c r="D15" s="73">
        <v>0</v>
      </c>
      <c r="K15" s="44">
        <f t="shared" si="0"/>
        <v>617.15</v>
      </c>
      <c r="L15" s="45">
        <f>Výsledky!J15</f>
        <v>617</v>
      </c>
      <c r="M15" s="46" t="str">
        <f>IF(Výsledky!B15=0,"",Výsledky!B15)</f>
        <v>Orságová Jana</v>
      </c>
      <c r="N15" s="47">
        <f>Výsledky!K15</f>
        <v>123.4</v>
      </c>
    </row>
    <row r="16" spans="1:14" ht="28.35" customHeight="1" thickBot="1">
      <c r="A16" s="74" t="s">
        <v>28</v>
      </c>
      <c r="B16" s="71" t="s">
        <v>46</v>
      </c>
      <c r="C16" s="72">
        <v>0.2</v>
      </c>
      <c r="D16" s="73">
        <v>0</v>
      </c>
      <c r="K16" s="44">
        <f t="shared" si="0"/>
        <v>0.16</v>
      </c>
      <c r="L16" s="45">
        <f>Výsledky!J16</f>
        <v>0</v>
      </c>
      <c r="M16" s="46" t="str">
        <f>IF(Výsledky!B16=0,"",Výsledky!B16)</f>
        <v/>
      </c>
      <c r="N16" s="47">
        <f>Výsledky!K16</f>
        <v>0</v>
      </c>
    </row>
    <row r="17" spans="1:14" ht="28.35" customHeight="1" thickBot="1">
      <c r="A17" s="74" t="s">
        <v>29</v>
      </c>
      <c r="B17" s="71" t="s">
        <v>46</v>
      </c>
      <c r="C17" s="72">
        <v>0.19</v>
      </c>
      <c r="D17" s="73">
        <v>0</v>
      </c>
      <c r="K17" s="44">
        <f t="shared" si="0"/>
        <v>0.17</v>
      </c>
      <c r="L17" s="45">
        <f>Výsledky!J17</f>
        <v>0</v>
      </c>
      <c r="M17" s="46" t="str">
        <f>IF(Výsledky!B17=0,"",Výsledky!B17)</f>
        <v/>
      </c>
      <c r="N17" s="47">
        <f>Výsledky!K17</f>
        <v>0</v>
      </c>
    </row>
    <row r="18" spans="1:14" ht="28.35" customHeight="1" thickBot="1">
      <c r="A18" s="74" t="s">
        <v>30</v>
      </c>
      <c r="B18" s="71" t="s">
        <v>46</v>
      </c>
      <c r="C18" s="72">
        <v>0.18</v>
      </c>
      <c r="D18" s="73">
        <v>0</v>
      </c>
      <c r="K18" s="44">
        <f t="shared" si="0"/>
        <v>0.18</v>
      </c>
      <c r="L18" s="45">
        <f>Výsledky!J18</f>
        <v>0</v>
      </c>
      <c r="M18" s="46" t="str">
        <f>IF(Výsledky!B18=0,"",Výsledky!B18)</f>
        <v/>
      </c>
      <c r="N18" s="47">
        <f>Výsledky!K18</f>
        <v>0</v>
      </c>
    </row>
    <row r="19" spans="1:14" ht="28.35" customHeight="1" thickBot="1">
      <c r="A19" s="74" t="s">
        <v>31</v>
      </c>
      <c r="B19" s="71" t="s">
        <v>46</v>
      </c>
      <c r="C19" s="72">
        <v>0.17</v>
      </c>
      <c r="D19" s="73">
        <v>0</v>
      </c>
      <c r="K19" s="44">
        <f t="shared" si="0"/>
        <v>0.19</v>
      </c>
      <c r="L19" s="45">
        <f>Výsledky!J19</f>
        <v>0</v>
      </c>
      <c r="M19" s="46" t="str">
        <f>IF(Výsledky!B19=0,"",Výsledky!B19)</f>
        <v/>
      </c>
      <c r="N19" s="47">
        <f>Výsledky!K19</f>
        <v>0</v>
      </c>
    </row>
    <row r="20" spans="1:14" ht="28.35" customHeight="1" thickBot="1">
      <c r="A20" s="74" t="s">
        <v>32</v>
      </c>
      <c r="B20" s="71" t="s">
        <v>46</v>
      </c>
      <c r="C20" s="72">
        <v>0.16</v>
      </c>
      <c r="D20" s="73">
        <v>0</v>
      </c>
      <c r="K20" s="44">
        <f t="shared" si="0"/>
        <v>0.2</v>
      </c>
      <c r="L20" s="45">
        <f>Výsledky!J20</f>
        <v>0</v>
      </c>
      <c r="M20" s="46" t="str">
        <f>IF(Výsledky!B20=0,"",Výsledky!B20)</f>
        <v/>
      </c>
      <c r="N20" s="47">
        <f>Výsledky!K20</f>
        <v>0</v>
      </c>
    </row>
    <row r="21" spans="1:14" ht="28.35" customHeight="1" thickBot="1">
      <c r="A21" s="74" t="s">
        <v>33</v>
      </c>
      <c r="B21" s="71" t="s">
        <v>39</v>
      </c>
      <c r="C21" s="72">
        <v>0.11</v>
      </c>
      <c r="D21" s="73">
        <v>0</v>
      </c>
      <c r="K21" s="44">
        <f t="shared" si="0"/>
        <v>0.21</v>
      </c>
      <c r="L21" s="45">
        <f>Výsledky!J21</f>
        <v>0</v>
      </c>
      <c r="M21" s="46" t="str">
        <f>IF(Výsledky!B21=0,"",Výsledky!B21)</f>
        <v/>
      </c>
      <c r="N21" s="47">
        <f>Výsledky!K21</f>
        <v>0</v>
      </c>
    </row>
    <row r="22" spans="1:14" ht="17.100000000000001" customHeight="1">
      <c r="A22" s="2"/>
      <c r="C22" s="2"/>
      <c r="D22" s="2"/>
    </row>
    <row r="23" spans="1:14" ht="17.100000000000001" customHeight="1">
      <c r="A23" s="2"/>
      <c r="C23" s="2"/>
      <c r="D23" s="2"/>
    </row>
    <row r="24" spans="1:14" ht="17.100000000000001" customHeight="1">
      <c r="A24" s="2"/>
      <c r="C24" s="2" t="s">
        <v>26</v>
      </c>
      <c r="D24" s="2"/>
    </row>
    <row r="25" spans="1:14" ht="17.100000000000001" customHeight="1">
      <c r="A25" s="2"/>
      <c r="C25" s="2" t="s">
        <v>27</v>
      </c>
      <c r="D25" s="2"/>
    </row>
    <row r="26" spans="1:14" ht="17.100000000000001" customHeight="1">
      <c r="A26" s="2"/>
      <c r="C26" s="2"/>
      <c r="D26" s="2"/>
    </row>
    <row r="27" spans="1:14" ht="17.100000000000001" customHeight="1">
      <c r="A27" s="2"/>
      <c r="C27" s="2"/>
      <c r="D27" s="2"/>
    </row>
    <row r="28" spans="1:14" ht="17.100000000000001" customHeight="1">
      <c r="A28" s="2"/>
      <c r="C28" s="2"/>
      <c r="D28" s="2"/>
      <c r="E28" s="5"/>
    </row>
    <row r="29" spans="1:14" ht="17.100000000000001" customHeight="1">
      <c r="A29" s="2"/>
      <c r="C29" s="2"/>
      <c r="D29" s="2"/>
    </row>
    <row r="30" spans="1:14" ht="17.100000000000001" customHeight="1">
      <c r="A30" s="2"/>
      <c r="C30" s="2"/>
      <c r="D30" s="2"/>
    </row>
    <row r="31" spans="1:14" ht="17.100000000000001" customHeight="1">
      <c r="A31" s="2"/>
      <c r="C31" s="2"/>
      <c r="D31" s="2"/>
    </row>
    <row r="32" spans="1:14" ht="17.100000000000001" customHeight="1">
      <c r="A32" s="2"/>
      <c r="C32" s="2"/>
      <c r="D32" s="2"/>
    </row>
    <row r="33" spans="1:4" ht="17.100000000000001" customHeight="1">
      <c r="A33" s="2"/>
      <c r="C33" s="2"/>
      <c r="D33" s="2"/>
    </row>
    <row r="34" spans="1:4" ht="17.100000000000001" customHeight="1">
      <c r="A34" s="2"/>
      <c r="C34" s="2"/>
      <c r="D34" s="2"/>
    </row>
    <row r="35" spans="1:4" ht="17.100000000000001" customHeight="1">
      <c r="A35" s="2"/>
      <c r="C35" s="2"/>
      <c r="D35" s="2"/>
    </row>
    <row r="36" spans="1:4" ht="17.100000000000001" customHeight="1">
      <c r="A36" s="2"/>
      <c r="C36" s="2"/>
      <c r="D36" s="2"/>
    </row>
    <row r="37" spans="1:4" ht="17.100000000000001" customHeight="1">
      <c r="A37" s="2"/>
      <c r="C37" s="2"/>
      <c r="D37" s="2"/>
    </row>
    <row r="38" spans="1:4" ht="17.100000000000001" customHeight="1">
      <c r="A38" s="2"/>
      <c r="C38" s="2"/>
      <c r="D38" s="2"/>
    </row>
    <row r="39" spans="1:4" ht="17.100000000000001" customHeight="1">
      <c r="A39" s="2"/>
      <c r="C39" s="2"/>
      <c r="D39" s="2"/>
    </row>
    <row r="40" spans="1:4" ht="17.100000000000001" customHeight="1">
      <c r="A40" s="2"/>
      <c r="C40" s="2"/>
      <c r="D40" s="2"/>
    </row>
    <row r="41" spans="1:4" ht="17.100000000000001" customHeight="1">
      <c r="A41" s="2"/>
      <c r="C41" s="2"/>
      <c r="D41" s="2"/>
    </row>
    <row r="42" spans="1:4" ht="17.100000000000001" customHeight="1">
      <c r="A42" s="2"/>
      <c r="C42" s="2"/>
      <c r="D42" s="2"/>
    </row>
    <row r="43" spans="1:4" ht="17.100000000000001" customHeight="1">
      <c r="A43" s="2"/>
      <c r="C43" s="2"/>
      <c r="D43" s="2"/>
    </row>
    <row r="44" spans="1:4" ht="17.100000000000001" customHeight="1">
      <c r="A44" s="2"/>
      <c r="C44" s="2"/>
      <c r="D44" s="2"/>
    </row>
    <row r="45" spans="1:4" ht="17.100000000000001" customHeight="1">
      <c r="A45" s="2"/>
      <c r="C45" s="2"/>
      <c r="D45" s="2"/>
    </row>
    <row r="46" spans="1:4" ht="17.100000000000001" customHeight="1">
      <c r="A46" s="2"/>
      <c r="C46" s="2"/>
      <c r="D46" s="2"/>
    </row>
    <row r="47" spans="1:4" ht="17.100000000000001" customHeight="1">
      <c r="A47" s="2"/>
      <c r="C47" s="2"/>
      <c r="D47" s="2"/>
    </row>
    <row r="48" spans="1:4" ht="17.100000000000001" customHeight="1">
      <c r="A48" s="2"/>
      <c r="C48" s="2"/>
      <c r="D48" s="2"/>
    </row>
    <row r="49" spans="1:4" ht="17.100000000000001" customHeight="1">
      <c r="A49" s="2"/>
      <c r="C49" s="2"/>
      <c r="D49" s="2"/>
    </row>
    <row r="50" spans="1:4" ht="17.100000000000001" customHeight="1">
      <c r="A50" s="2"/>
      <c r="C50" s="2"/>
      <c r="D50" s="2"/>
    </row>
    <row r="51" spans="1:4" ht="17.100000000000001" customHeight="1">
      <c r="A51" s="2"/>
      <c r="C51" s="2"/>
      <c r="D51" s="2"/>
    </row>
  </sheetData>
  <sheetProtection sheet="1" objects="1" scenarios="1" selectLockedCells="1"/>
  <mergeCells count="1">
    <mergeCell ref="A1:C1"/>
  </mergeCells>
  <pageMargins left="0.78749999999999998" right="0.78749999999999998" top="1.0249999999999999" bottom="0.78749999999999998" header="0.78749999999999998" footer="0.51180555555555551"/>
  <pageSetup paperSize="9" orientation="landscape" horizontalDpi="300" verticalDpi="30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Celkově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dcterms:created xsi:type="dcterms:W3CDTF">2016-11-25T17:58:06Z</dcterms:created>
  <dcterms:modified xsi:type="dcterms:W3CDTF">2017-03-21T21:21:52Z</dcterms:modified>
</cp:coreProperties>
</file>